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8640" windowHeight="4725" activeTab="0"/>
  </bookViews>
  <sheets>
    <sheet name="2018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'2018'!$10:$11</definedName>
    <definedName name="_xlnm.Print_Area" localSheetId="0">'2018'!$A$1:$H$489</definedName>
    <definedName name="_xlnm.Print_Area" localSheetId="1">'Лист1'!$A$1:$M$467</definedName>
  </definedNames>
  <calcPr fullCalcOnLoad="1"/>
</workbook>
</file>

<file path=xl/sharedStrings.xml><?xml version="1.0" encoding="utf-8"?>
<sst xmlns="http://schemas.openxmlformats.org/spreadsheetml/2006/main" count="1866" uniqueCount="584">
  <si>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</si>
  <si>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</si>
  <si>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</si>
  <si>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</si>
  <si>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</si>
  <si>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</si>
  <si>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</si>
  <si>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</si>
  <si>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0103</t>
  </si>
  <si>
    <t>0104</t>
  </si>
  <si>
    <t>932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</si>
  <si>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</si>
  <si>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</si>
  <si>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</si>
  <si>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</si>
  <si>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</si>
  <si>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</si>
  <si>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</si>
  <si>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</si>
  <si>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</si>
  <si>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</si>
  <si>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</si>
  <si>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</si>
  <si>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</si>
  <si>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</si>
  <si>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</si>
  <si>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</si>
  <si>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</si>
  <si>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</si>
  <si>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</si>
  <si>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</si>
  <si>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</si>
  <si>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</si>
  <si>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</si>
  <si>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</si>
  <si>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</si>
  <si>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</si>
  <si>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</si>
  <si>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</si>
  <si>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</si>
  <si>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</si>
  <si>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</si>
  <si>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</si>
  <si>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</si>
  <si>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</si>
  <si>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</si>
  <si>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</si>
  <si>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</si>
  <si>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</si>
  <si>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</si>
  <si>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</si>
  <si>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</si>
  <si>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</si>
  <si>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</si>
  <si>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</si>
  <si>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</si>
  <si>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</si>
  <si>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</si>
  <si>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</si>
  <si>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</si>
  <si>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</si>
  <si>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</si>
  <si>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</si>
  <si>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</si>
  <si>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</si>
  <si>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</si>
  <si>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</si>
  <si>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</si>
  <si>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</si>
  <si>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</si>
  <si>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</si>
  <si>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</si>
  <si>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</si>
  <si>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</si>
  <si>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</si>
  <si>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</si>
  <si>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</si>
  <si>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</si>
  <si>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</si>
  <si>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</si>
  <si>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</si>
  <si>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</si>
  <si>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240</t>
  </si>
  <si>
    <t>Уплата налогов, сборов и иных платежей</t>
  </si>
  <si>
    <t>850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</si>
  <si>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</si>
  <si>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</si>
  <si>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</si>
  <si>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</si>
  <si>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</si>
  <si>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</si>
  <si>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</si>
  <si>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</si>
  <si>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</si>
  <si>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</si>
  <si>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</si>
  <si>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</si>
  <si>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</si>
  <si>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</si>
  <si>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</si>
  <si>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</si>
  <si>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</si>
  <si>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</si>
  <si>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</si>
  <si>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</si>
  <si>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</si>
  <si>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</si>
  <si>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</si>
  <si>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</si>
  <si>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</si>
  <si>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</si>
  <si>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</si>
  <si>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</si>
  <si>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</si>
  <si>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</si>
  <si>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</si>
  <si>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</si>
  <si>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</si>
  <si>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</si>
  <si>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</si>
  <si>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</si>
  <si>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</si>
  <si>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</si>
  <si>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</si>
  <si>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</si>
  <si>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</si>
  <si>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</si>
  <si>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</si>
  <si>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</si>
  <si>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</si>
  <si>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</si>
  <si>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</si>
  <si>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</si>
  <si>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</si>
  <si>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</si>
  <si>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</si>
  <si>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</si>
  <si>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</si>
  <si>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</si>
  <si>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</si>
  <si>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</si>
  <si>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</si>
  <si>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</si>
  <si>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</si>
  <si>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</si>
  <si>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</si>
  <si>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</si>
  <si>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</si>
  <si>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</si>
  <si>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</si>
  <si>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</si>
  <si>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</si>
  <si>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</si>
  <si>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</si>
  <si>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</si>
  <si>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</si>
  <si>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</si>
  <si>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</si>
  <si>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</si>
  <si>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</si>
  <si>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</si>
  <si>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</si>
  <si>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</si>
  <si>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</si>
  <si>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</si>
  <si>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</si>
  <si>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</si>
  <si>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</si>
  <si>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</si>
  <si>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</si>
  <si>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</si>
  <si>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</si>
  <si>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</si>
  <si>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</si>
  <si>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</si>
  <si>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</si>
  <si>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</si>
  <si>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</si>
  <si>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</si>
  <si>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</si>
  <si>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</si>
  <si>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11.1.2.</t>
  </si>
  <si>
    <t>11.1.3.</t>
  </si>
  <si>
    <t>11.1.3.1.</t>
  </si>
  <si>
    <t>11.1.4.1.</t>
  </si>
  <si>
    <t>1.5.1.1.</t>
  </si>
  <si>
    <t>Резервные средства</t>
  </si>
  <si>
    <t>870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</si>
  <si>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</si>
  <si>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</si>
  <si>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</si>
  <si>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</si>
  <si>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</si>
  <si>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</si>
  <si>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</si>
  <si>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</si>
  <si>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</si>
  <si>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</si>
  <si>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</si>
  <si>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</si>
  <si>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</si>
  <si>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</si>
  <si>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</si>
  <si>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</si>
  <si>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</si>
  <si>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</si>
  <si>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</si>
  <si>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</si>
  <si>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</si>
  <si>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</si>
  <si>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</si>
  <si>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</si>
  <si>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</si>
  <si>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</si>
  <si>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</si>
  <si>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</si>
  <si>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</si>
  <si>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</si>
  <si>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</si>
  <si>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</si>
  <si>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</si>
  <si>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</si>
  <si>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</si>
  <si>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</si>
  <si>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</si>
  <si>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</si>
  <si>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</si>
  <si>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</si>
  <si>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</si>
  <si>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</si>
  <si>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</si>
  <si>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</si>
  <si>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</si>
  <si>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</si>
  <si>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</si>
  <si>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</si>
  <si>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</si>
  <si>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</si>
  <si>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</si>
  <si>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</si>
  <si>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</si>
  <si>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</si>
  <si>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</si>
  <si>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</si>
  <si>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</si>
  <si>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</si>
  <si>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</si>
  <si>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</si>
  <si>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</si>
  <si>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</si>
  <si>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9.2.1.3.1.</t>
  </si>
  <si>
    <t>9.2.1.3.1.1.</t>
  </si>
  <si>
    <t>9.3.1.1.1.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</si>
  <si>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</si>
  <si>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</si>
  <si>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</si>
  <si>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</si>
  <si>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</si>
  <si>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</si>
  <si>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</si>
  <si>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</si>
  <si>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</si>
  <si>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</si>
  <si>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</si>
  <si>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</si>
  <si>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</si>
  <si>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</si>
  <si>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</si>
  <si>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</si>
  <si>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</si>
  <si>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</si>
  <si>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</si>
  <si>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</si>
  <si>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</si>
  <si>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</si>
  <si>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</si>
  <si>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</si>
  <si>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</si>
  <si>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</si>
  <si>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</si>
  <si>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</si>
  <si>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</si>
  <si>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</si>
  <si>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</si>
  <si>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</si>
  <si>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</si>
  <si>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</si>
  <si>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</si>
  <si>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</si>
  <si>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</si>
  <si>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</si>
  <si>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</si>
  <si>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</si>
  <si>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</si>
  <si>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</si>
  <si>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4.11.12.</t>
  </si>
  <si>
    <t>4.11.12.1.</t>
  </si>
  <si>
    <t>4.11.12.1.1.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</si>
  <si>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</si>
  <si>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</si>
  <si>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</si>
  <si>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</si>
  <si>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</si>
  <si>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</si>
  <si>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</si>
  <si>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</si>
  <si>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</si>
  <si>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</si>
  <si>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</si>
  <si>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</si>
  <si>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</si>
  <si>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</si>
  <si>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</si>
  <si>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</si>
  <si>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</si>
  <si>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</si>
  <si>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</si>
  <si>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</si>
  <si>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</si>
  <si>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</si>
  <si>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</si>
  <si>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</si>
  <si>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</si>
  <si>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</si>
  <si>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</si>
  <si>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</si>
  <si>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</si>
  <si>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</si>
  <si>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</si>
  <si>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</si>
  <si>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</si>
  <si>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</si>
  <si>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9.2.1.4.1.</t>
  </si>
  <si>
    <t>9.2.1.4.1.1.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</si>
  <si>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</si>
  <si>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</si>
  <si>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</si>
  <si>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</si>
  <si>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</si>
  <si>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</si>
  <si>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</si>
  <si>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</si>
  <si>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</si>
  <si>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</si>
  <si>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</si>
  <si>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</si>
  <si>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</si>
  <si>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</si>
  <si>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</si>
  <si>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</si>
  <si>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</si>
  <si>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</si>
  <si>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</si>
  <si>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</si>
  <si>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проекту решения  Муниципального Совета внутригородского  Муниципального образования Санкт-Петербурга муниципальный округ Полюстрово от __________ № _______  "О местном бюджете внутригородского Муниципального образования Санкт-Петербурга муниципальный округ Полюстрово на 2016 год "</t>
  </si>
  <si>
    <t xml:space="preserve">ЦЕЛЕВЫМ СТАТЬЯМ И ВИДАМ РАСХОДОВ КЛАССИФИКАЦИИ РАСХОДОВ НА  2016 ГОД </t>
  </si>
  <si>
    <t>4.1.13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</si>
  <si>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</si>
  <si>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>4.1.13.1.</t>
  </si>
  <si>
    <t>4.1.13.1.1.</t>
  </si>
  <si>
    <t>7.1.2.</t>
  </si>
  <si>
    <t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</t>
  </si>
  <si>
    <t>7.1.2.1.</t>
  </si>
  <si>
    <t>7.1.2.1.1.</t>
  </si>
  <si>
    <t>0020010011</t>
  </si>
  <si>
    <t>0020020021</t>
  </si>
  <si>
    <t>0020030025</t>
  </si>
  <si>
    <t>0020090026</t>
  </si>
  <si>
    <t>0020040031</t>
  </si>
  <si>
    <t>0700010061</t>
  </si>
  <si>
    <t>0900010073</t>
  </si>
  <si>
    <t>0920030074</t>
  </si>
  <si>
    <t>09Т0040072</t>
  </si>
  <si>
    <t>09П0050071</t>
  </si>
  <si>
    <t>3300010075</t>
  </si>
  <si>
    <t>21Ч0010091</t>
  </si>
  <si>
    <t>21С0020081</t>
  </si>
  <si>
    <t>21Э0030521</t>
  </si>
  <si>
    <t>21П0040511</t>
  </si>
  <si>
    <t>21Н0050531</t>
  </si>
  <si>
    <t>21Т0060541</t>
  </si>
  <si>
    <t>51О0010101</t>
  </si>
  <si>
    <t>51Т0020102</t>
  </si>
  <si>
    <t>51Я0030103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</si>
  <si>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</si>
  <si>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</si>
  <si>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</si>
  <si>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</si>
  <si>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</si>
  <si>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</si>
  <si>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</si>
  <si>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60Л2030143</t>
  </si>
  <si>
    <t>60В2040166</t>
  </si>
  <si>
    <t>60С3010151</t>
  </si>
  <si>
    <t>60Ц3020152</t>
  </si>
  <si>
    <t>6006010163</t>
  </si>
  <si>
    <t>60И6020132</t>
  </si>
  <si>
    <t>60П6030133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</si>
  <si>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</si>
  <si>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</si>
  <si>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</si>
  <si>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</si>
  <si>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</si>
  <si>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</si>
  <si>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</si>
  <si>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44Д0030561</t>
  </si>
  <si>
    <t>5050010231</t>
  </si>
  <si>
    <t>1.3.4.</t>
  </si>
  <si>
    <t>1.3.4.1.</t>
  </si>
  <si>
    <t>1.3.4.1.1.</t>
  </si>
  <si>
    <t>1.3.4.1.1.1.</t>
  </si>
  <si>
    <t>1.3.4.1.1.2</t>
  </si>
  <si>
    <t>Обеспечение проведения выборов и референдумов</t>
  </si>
  <si>
    <t>1.4.</t>
  </si>
  <si>
    <t>0107</t>
  </si>
  <si>
    <t>1.4.1.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</si>
  <si>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</si>
  <si>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1.4.1.1.</t>
  </si>
  <si>
    <t>1.4.2.</t>
  </si>
  <si>
    <t>1.4.2.1.</t>
  </si>
  <si>
    <t>1.4.2.1.1.</t>
  </si>
  <si>
    <t>0020100051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</si>
  <si>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</si>
  <si>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</si>
  <si>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0920060905</t>
  </si>
  <si>
    <t>Иные закупки товаров, работ и услуг для муниципальных нужд</t>
  </si>
  <si>
    <t>1.6.6.</t>
  </si>
  <si>
    <t>1.6.6.1.</t>
  </si>
  <si>
    <t>1.6.6.1.1.</t>
  </si>
  <si>
    <t>5050020221</t>
  </si>
  <si>
    <t>48Ф0010023</t>
  </si>
  <si>
    <t>48С0020024</t>
  </si>
  <si>
    <t>4570030252</t>
  </si>
  <si>
    <t>45Г0050253</t>
  </si>
  <si>
    <t>Расходы на муниципальную программу  на участие в организации и финансировании  проведения оплачиваемых общественных работ</t>
  </si>
  <si>
    <t>Расходы на муниципальную программу  на 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</si>
  <si>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по участию в  организации и финансировании  ярмарок вакансий и учебных рабочих мест</t>
  </si>
  <si>
    <t>09200G9010</t>
  </si>
  <si>
    <t>09200M9010</t>
  </si>
  <si>
    <t>00200G0085</t>
  </si>
  <si>
    <t>51100G4086</t>
  </si>
  <si>
    <t>51100G4087</t>
  </si>
  <si>
    <t>0020060025</t>
  </si>
  <si>
    <t>09200G0100</t>
  </si>
  <si>
    <t>09200Г0100</t>
  </si>
  <si>
    <t>00200G0850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</si>
  <si>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</si>
  <si>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</si>
  <si>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</si>
  <si>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</si>
  <si>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</si>
  <si>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</si>
  <si>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</si>
  <si>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</si>
  <si>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51100G0860</t>
  </si>
  <si>
    <t>51100G0870</t>
  </si>
  <si>
    <t>4570010252</t>
  </si>
  <si>
    <t>45Г0020253</t>
  </si>
  <si>
    <t>Расходы по оборудованию контейнерных площадок на дворовых территориях муниципальногоь образования</t>
  </si>
  <si>
    <t>Расходы по осуществлению защиты прав потребителей</t>
  </si>
  <si>
    <t>11.1.1.</t>
  </si>
  <si>
    <t>2.2.5.</t>
  </si>
  <si>
    <t>2.2.5.1.</t>
  </si>
  <si>
    <t>2.2.5.1.1.</t>
  </si>
  <si>
    <t>Расходы на выплаты персоналу государственных (муниципальных) органов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</si>
  <si>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</si>
  <si>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21М0090591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</si>
  <si>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</si>
  <si>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>Расходы на муниципальную подпрограмму по участию в  организации и финансировании  ярмарок вакансий и учебных рабочих мест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</si>
  <si>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</si>
  <si>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</si>
  <si>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</si>
  <si>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Физическая культура</t>
  </si>
  <si>
    <t>10.1.1.1.1</t>
  </si>
  <si>
    <t>Массовый спорт</t>
  </si>
  <si>
    <t>10.2.1.1.1.</t>
  </si>
  <si>
    <t>Другие вопросы в области образования</t>
  </si>
  <si>
    <t>0709</t>
  </si>
  <si>
    <t>6.1.1.1.</t>
  </si>
  <si>
    <t>1.3.4.2.</t>
  </si>
  <si>
    <t>1.3.4.2.1.</t>
  </si>
  <si>
    <t>1.3.1.2.1.</t>
  </si>
  <si>
    <t>1.4.1.1.1.</t>
  </si>
  <si>
    <t>1.5.1.1.1.</t>
  </si>
  <si>
    <t>1.6.1.1.1.</t>
  </si>
  <si>
    <t>Расходы на муниципальную подпрограмму по военно-патриотическому воспитанию граждан  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</si>
  <si>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</si>
  <si>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>Расходы на муниципальную программу по выпуску печатного средства массовой информации внутригородского муниципального образования Санкт-Петербурга муниципальный округ Полюстрово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</si>
  <si>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 на территории муниципального образования </t>
  </si>
  <si>
    <t>4.1.12</t>
  </si>
  <si>
    <t xml:space="preserve">Расходы на муниципальную подпрограмму по озеленению территорий зеленых насаждений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на указанных территориях </t>
  </si>
  <si>
    <t>1.3.5.</t>
  </si>
  <si>
    <t>00200Г0850</t>
  </si>
  <si>
    <t>1.3.5.1.</t>
  </si>
  <si>
    <t>1.3.5.1.1.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</si>
  <si>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</si>
  <si>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</si>
  <si>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</si>
  <si>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Содержание и обеспечение деятельности Местной администрации муниципального образования</t>
  </si>
  <si>
    <t>4.1.13.</t>
  </si>
  <si>
    <t>Муниципальная программа по благоустройству территории  муниципального образования</t>
  </si>
  <si>
    <t>4.1.13.1</t>
  </si>
  <si>
    <t>60000S1120</t>
  </si>
  <si>
    <t>4.1.14.</t>
  </si>
  <si>
    <t>Расходы на благоустройство территории муниципального образования, софинансируемые за счет средств местного бюджета</t>
  </si>
  <si>
    <t>4.1.14.1.</t>
  </si>
  <si>
    <t>4.1.14.1.1.</t>
  </si>
  <si>
    <t>60000М1120</t>
  </si>
  <si>
    <t>60У3030153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</si>
  <si>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</si>
  <si>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</si>
  <si>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Другие вопросы в области национальной экономики</t>
  </si>
  <si>
    <t>3.2.</t>
  </si>
  <si>
    <t>3.2.1.</t>
  </si>
  <si>
    <t>3.2.1.1.</t>
  </si>
  <si>
    <t>3.2.1.1.1.</t>
  </si>
  <si>
    <t>0412</t>
  </si>
  <si>
    <t>Расходы по участию в пределах своей компетенции в обеспечении чистоты и порядка на территории муниципального образования, включая уборку территорий,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</si>
  <si>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</si>
  <si>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Иные закупки товаров, работ и услуг для обеспечения государственных (муниципальных) нужд</t>
  </si>
  <si>
    <t>1.6.7.</t>
  </si>
  <si>
    <t>1.6.7.1.</t>
  </si>
  <si>
    <t>1.6.7.1.1.</t>
  </si>
  <si>
    <t>Другие вопросы в области средств массовой информации</t>
  </si>
  <si>
    <t>11.2.1.</t>
  </si>
  <si>
    <t>11.2.1.1.</t>
  </si>
  <si>
    <t>11.2.1.1.1.</t>
  </si>
  <si>
    <t>1204</t>
  </si>
  <si>
    <t>11.2.</t>
  </si>
  <si>
    <t>2020 год</t>
  </si>
  <si>
    <t>2021 год</t>
  </si>
  <si>
    <t>Плановый период</t>
  </si>
  <si>
    <t>Расходы на выплату компенсации депутатам 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</si>
  <si>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субвенций из бюджета Санкт-Петербурга</t>
  </si>
  <si>
    <t xml:space="preserve">Расходы на исполнение государственного полномочия по составлению протоколов об административных правонарушениях за счет средств местного бюджета </t>
  </si>
  <si>
    <t>Расходы на исполнение государственного  полномочия по организации и осуществлению  деятельности по опеке и попечительству за счет средств субвенций из бюджета Санкт-Петербурга</t>
  </si>
  <si>
    <t>Расходы на исполнение государственного  полномочия по организации и осуществлению деятельности по опеке и попечительству за счет средств местного бюджета</t>
  </si>
  <si>
    <t>Расходы по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</si>
  <si>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при ведении военных действий или вследствие этих действий</t>
  </si>
  <si>
    <t>Расходы  на мероприятия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</si>
  <si>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 xml:space="preserve">Расходы на муниципальную подпрограмму по текущему ремонту придомовых территорий и дворовых территорий, включая проезды и въезды, пешеходные дорожки, расположенные в границах муниципального образования </t>
  </si>
  <si>
    <t>Расходы на муниципальную подпрограмму по обустройству, содержанию  и уборке территорий детских и спортивных площадок, созданию зон отдыха на территории муниципального образования</t>
  </si>
  <si>
    <t>Расходы на муниципальную подпрограмму по установке, содержанию и ремонту ограждений газонов  на территории муниципального образования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</si>
  <si>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</si>
  <si>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муниципальную подпрограмму по установке  и содержанию МАФ, уличной мебели и   хозяйственно-бытового оборудования, необходимого для благоустройства территории муниципального образования</t>
  </si>
  <si>
    <t>Расходы по организации санитарных рубок, а также удалению  аварийных, больных деревьев и кустарников в отношении зеленых насаждений общего пользования местного значения</t>
  </si>
  <si>
    <t>Расходы на муниципальную подпрограмму по устройству и ремонту искусственных неровностей на проездах и въездах на придомовых и дворовых территориях муниципального образования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</si>
  <si>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</si>
  <si>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исполнение отдельных  государственных полномочий Санкт-Петербурга  по выплате денежных  средств на содержание детей в семье опекуна и приемной семье за счет субвенций из бюджета Санкт-Петербурга</t>
  </si>
  <si>
    <t>Расходы на исполнение отдельных государственных  полномочий Санкт-Петербурга на выплату вознаграждения приемным родителям за счет субвенций из бюджета Санкт-Петербурга</t>
  </si>
  <si>
    <t>Расходы на муниципальную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</si>
  <si>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муниципальную подпрограмму по обеспечению условий для развития  на территории  муниципального образования массового спорта, организации и проведению официальных спортивных мероприятий</t>
  </si>
  <si>
    <t xml:space="preserve">Расходы на муниципальную подпрограмму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 </t>
  </si>
  <si>
    <t>Расходы на муниципальную подпрограмму по 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</si>
  <si>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</si>
  <si>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Расходы на  муниципальную подпрограмму по участию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</si>
  <si>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 на опубликование муниципальных правовых актов, и иной информации о социально-экономическом и культурном развитии муниципального образования</t>
  </si>
  <si>
    <t>ЦЕЛЕВЫМ СТАТЬЯМ И ВИДАМ РАСХОДОВ КЛАССИФИКАЦИИ РАСХОДОВ НА ПЛАНОВЫЙ ПЕРИОД 2020 И 2021 ГОДОВ</t>
  </si>
  <si>
    <t>Условно утвержденные расходы</t>
  </si>
  <si>
    <t>0000000000</t>
  </si>
  <si>
    <t>Пенсионное обеспечение</t>
  </si>
  <si>
    <t>1001</t>
  </si>
  <si>
    <t>9.2.1.1.</t>
  </si>
  <si>
    <t>9.2.1.</t>
  </si>
  <si>
    <t>9.2.1.1.1.</t>
  </si>
  <si>
    <t>9.2.2</t>
  </si>
  <si>
    <t>9.2.2.1.</t>
  </si>
  <si>
    <t>9.2.2.1.1.</t>
  </si>
  <si>
    <t>11.1.1.1.</t>
  </si>
  <si>
    <t>11.1.1.1.1</t>
  </si>
  <si>
    <t>Приложение 4</t>
  </si>
  <si>
    <t>1.6.8.</t>
  </si>
  <si>
    <t>1.6.8.1.</t>
  </si>
  <si>
    <t>1.6.8.1.1.</t>
  </si>
  <si>
    <t>1.6.9.</t>
  </si>
  <si>
    <t>1.6.9.1.</t>
  </si>
  <si>
    <t>1.6.9.1.1.</t>
  </si>
  <si>
    <t>1.6.5.1.1</t>
  </si>
  <si>
    <t>09Ж0040072</t>
  </si>
  <si>
    <t>21К0060541</t>
  </si>
  <si>
    <t>51В0020102</t>
  </si>
  <si>
    <t>60Б1010131</t>
  </si>
  <si>
    <t>44У0020103</t>
  </si>
  <si>
    <t>к решению 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</si>
</sst>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72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2" fontId="21" fillId="0" borderId="12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1" fillId="0" borderId="12" xfId="0" applyNumberFormat="1" applyFont="1" applyBorder="1" applyAlignment="1">
      <alignment horizontal="center"/>
    </xf>
    <xf numFmtId="172" fontId="22" fillId="0" borderId="14" xfId="0" applyNumberFormat="1" applyFont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/>
    </xf>
    <xf numFmtId="172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72" fontId="21" fillId="24" borderId="26" xfId="0" applyNumberFormat="1" applyFont="1" applyFill="1" applyBorder="1" applyAlignment="1">
      <alignment horizontal="center"/>
    </xf>
    <xf numFmtId="172" fontId="21" fillId="24" borderId="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72" fontId="19" fillId="24" borderId="27" xfId="0" applyNumberFormat="1" applyFont="1" applyFill="1" applyBorder="1" applyAlignment="1">
      <alignment horizontal="center"/>
    </xf>
    <xf numFmtId="172" fontId="19" fillId="24" borderId="14" xfId="0" applyNumberFormat="1" applyFont="1" applyFill="1" applyBorder="1" applyAlignment="1">
      <alignment horizontal="center"/>
    </xf>
    <xf numFmtId="172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72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72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72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72" fontId="21" fillId="0" borderId="39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7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72" fontId="19" fillId="0" borderId="27" xfId="0" applyNumberFormat="1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72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72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72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72" fontId="21" fillId="0" borderId="44" xfId="0" applyNumberFormat="1" applyFont="1" applyFill="1" applyBorder="1" applyAlignment="1">
      <alignment horizontal="center"/>
    </xf>
    <xf numFmtId="172" fontId="19" fillId="0" borderId="45" xfId="0" applyNumberFormat="1" applyFont="1" applyFill="1" applyBorder="1" applyAlignment="1">
      <alignment horizontal="center"/>
    </xf>
    <xf numFmtId="0" fontId="38" fillId="0" borderId="28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72" fontId="38" fillId="0" borderId="34" xfId="0" applyNumberFormat="1" applyFont="1" applyFill="1" applyBorder="1" applyAlignment="1">
      <alignment horizontal="center"/>
    </xf>
    <xf numFmtId="0" fontId="38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72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72" fontId="21" fillId="0" borderId="47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72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72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72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72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72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72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172" fontId="19" fillId="24" borderId="47" xfId="0" applyNumberFormat="1" applyFont="1" applyFill="1" applyBorder="1" applyAlignment="1">
      <alignment horizontal="center"/>
    </xf>
    <xf numFmtId="172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72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49" fontId="19" fillId="0" borderId="50" xfId="0" applyNumberFormat="1" applyFont="1" applyFill="1" applyBorder="1" applyAlignment="1">
      <alignment horizontal="center"/>
    </xf>
    <xf numFmtId="49" fontId="19" fillId="24" borderId="46" xfId="0" applyNumberFormat="1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49" fontId="19" fillId="24" borderId="33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49" fontId="19" fillId="24" borderId="41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wrapText="1"/>
    </xf>
    <xf numFmtId="2" fontId="30" fillId="0" borderId="0" xfId="0" applyNumberFormat="1" applyFont="1" applyAlignment="1">
      <alignment/>
    </xf>
    <xf numFmtId="2" fontId="30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20" fillId="24" borderId="0" xfId="0" applyNumberFormat="1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3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left" wrapText="1"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72" fontId="21" fillId="0" borderId="27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49" fontId="19" fillId="24" borderId="57" xfId="0" applyNumberFormat="1" applyFont="1" applyFill="1" applyBorder="1" applyAlignment="1">
      <alignment horizontal="center"/>
    </xf>
    <xf numFmtId="49" fontId="19" fillId="24" borderId="51" xfId="0" applyNumberFormat="1" applyFont="1" applyFill="1" applyBorder="1" applyAlignment="1">
      <alignment horizontal="center"/>
    </xf>
    <xf numFmtId="0" fontId="19" fillId="24" borderId="70" xfId="0" applyFont="1" applyFill="1" applyBorder="1" applyAlignment="1">
      <alignment horizontal="center"/>
    </xf>
    <xf numFmtId="0" fontId="19" fillId="24" borderId="54" xfId="0" applyFont="1" applyFill="1" applyBorder="1" applyAlignment="1">
      <alignment horizontal="center"/>
    </xf>
    <xf numFmtId="172" fontId="19" fillId="24" borderId="70" xfId="0" applyNumberFormat="1" applyFont="1" applyFill="1" applyBorder="1" applyAlignment="1">
      <alignment horizontal="center"/>
    </xf>
    <xf numFmtId="49" fontId="19" fillId="0" borderId="29" xfId="54" applyNumberFormat="1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left" vertical="center" wrapText="1"/>
      <protection/>
    </xf>
    <xf numFmtId="49" fontId="19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30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19" fillId="25" borderId="28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49" fontId="20" fillId="0" borderId="4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wrapText="1"/>
    </xf>
    <xf numFmtId="49" fontId="20" fillId="0" borderId="29" xfId="0" applyNumberFormat="1" applyFont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24" borderId="5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42" xfId="0" applyFont="1" applyFill="1" applyBorder="1" applyAlignment="1">
      <alignment wrapText="1"/>
    </xf>
    <xf numFmtId="49" fontId="19" fillId="0" borderId="72" xfId="0" applyNumberFormat="1" applyFont="1" applyFill="1" applyBorder="1" applyAlignment="1">
      <alignment horizontal="center"/>
    </xf>
    <xf numFmtId="49" fontId="38" fillId="0" borderId="20" xfId="0" applyNumberFormat="1" applyFont="1" applyFill="1" applyBorder="1" applyAlignment="1">
      <alignment horizontal="center"/>
    </xf>
    <xf numFmtId="49" fontId="38" fillId="0" borderId="21" xfId="0" applyNumberFormat="1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172" fontId="38" fillId="0" borderId="27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 vertical="center"/>
    </xf>
    <xf numFmtId="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 wrapText="1"/>
    </xf>
    <xf numFmtId="49" fontId="29" fillId="0" borderId="29" xfId="0" applyNumberFormat="1" applyFont="1" applyBorder="1" applyAlignment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/>
    </xf>
    <xf numFmtId="0" fontId="19" fillId="0" borderId="41" xfId="0" applyFont="1" applyBorder="1" applyAlignment="1">
      <alignment/>
    </xf>
    <xf numFmtId="49" fontId="19" fillId="0" borderId="4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49" fontId="20" fillId="0" borderId="49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19" fillId="0" borderId="31" xfId="0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left" wrapText="1"/>
    </xf>
    <xf numFmtId="49" fontId="20" fillId="0" borderId="29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justify" wrapText="1"/>
    </xf>
    <xf numFmtId="0" fontId="39" fillId="25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2" fontId="19" fillId="0" borderId="34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wrapText="1"/>
    </xf>
    <xf numFmtId="0" fontId="21" fillId="0" borderId="57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49" fontId="21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172" fontId="21" fillId="0" borderId="49" xfId="0" applyNumberFormat="1" applyFont="1" applyFill="1" applyBorder="1" applyAlignment="1">
      <alignment horizontal="center"/>
    </xf>
    <xf numFmtId="172" fontId="21" fillId="0" borderId="30" xfId="0" applyNumberFormat="1" applyFont="1" applyFill="1" applyBorder="1" applyAlignment="1">
      <alignment horizontal="center"/>
    </xf>
    <xf numFmtId="0" fontId="31" fillId="0" borderId="73" xfId="0" applyFont="1" applyFill="1" applyBorder="1" applyAlignment="1">
      <alignment horizontal="center"/>
    </xf>
    <xf numFmtId="0" fontId="31" fillId="0" borderId="74" xfId="0" applyFont="1" applyFill="1" applyBorder="1" applyAlignment="1">
      <alignment horizontal="center"/>
    </xf>
    <xf numFmtId="0" fontId="31" fillId="0" borderId="75" xfId="0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3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8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81" xfId="0" applyFont="1" applyFill="1" applyBorder="1" applyAlignment="1">
      <alignment horizontal="center" wrapText="1"/>
    </xf>
    <xf numFmtId="0" fontId="21" fillId="0" borderId="78" xfId="0" applyFont="1" applyFill="1" applyBorder="1" applyAlignment="1">
      <alignment horizontal="center" wrapText="1"/>
    </xf>
    <xf numFmtId="0" fontId="21" fillId="0" borderId="82" xfId="0" applyFont="1" applyFill="1" applyBorder="1" applyAlignment="1">
      <alignment horizontal="center" wrapText="1"/>
    </xf>
    <xf numFmtId="0" fontId="21" fillId="0" borderId="83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49" fontId="20" fillId="0" borderId="29" xfId="0" applyNumberFormat="1" applyFont="1" applyBorder="1" applyAlignment="1">
      <alignment horizontal="left"/>
    </xf>
    <xf numFmtId="0" fontId="21" fillId="0" borderId="7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0"/>
  <sheetViews>
    <sheetView tabSelected="1" view="pageBreakPreview" zoomScale="75" zoomScaleSheetLayoutView="75" zoomScalePageLayoutView="0" workbookViewId="0" topLeftCell="A1">
      <selection activeCell="B3" sqref="B3:F3"/>
    </sheetView>
  </sheetViews>
  <sheetFormatPr defaultColWidth="9.00390625" defaultRowHeight="12.75"/>
  <cols>
    <col min="1" max="1" width="12.75390625" style="309" customWidth="1"/>
    <col min="2" max="2" width="67.125" style="109" customWidth="1"/>
    <col min="3" max="3" width="12.75390625" style="109" customWidth="1"/>
    <col min="4" max="4" width="16.125" style="109" customWidth="1"/>
    <col min="5" max="5" width="11.125" style="109" customWidth="1"/>
    <col min="6" max="6" width="0" style="109" hidden="1" customWidth="1"/>
    <col min="7" max="7" width="20.25390625" style="280" customWidth="1"/>
    <col min="8" max="8" width="22.875" style="109" customWidth="1"/>
    <col min="9" max="9" width="10.125" style="109" customWidth="1"/>
    <col min="10" max="16384" width="9.125" style="109" customWidth="1"/>
  </cols>
  <sheetData>
    <row r="1" spans="1:16" ht="15.75" customHeight="1">
      <c r="A1" s="5"/>
      <c r="B1" s="367" t="s">
        <v>570</v>
      </c>
      <c r="C1" s="367"/>
      <c r="D1" s="367"/>
      <c r="E1" s="367"/>
      <c r="F1" s="367"/>
      <c r="G1" s="367"/>
      <c r="H1" s="367"/>
      <c r="J1" s="110"/>
      <c r="K1" s="110"/>
      <c r="L1" s="110"/>
      <c r="M1" s="110"/>
      <c r="N1" s="110"/>
      <c r="O1" s="110"/>
      <c r="P1" s="110"/>
    </row>
    <row r="2" spans="1:8" s="183" customFormat="1" ht="53.25" customHeight="1">
      <c r="A2" s="307"/>
      <c r="B2" s="263"/>
      <c r="C2" s="368" t="s">
        <v>583</v>
      </c>
      <c r="D2" s="368"/>
      <c r="E2" s="368"/>
      <c r="F2" s="368"/>
      <c r="G2" s="368"/>
      <c r="H2" s="368"/>
    </row>
    <row r="3" spans="1:16" ht="15" customHeight="1">
      <c r="A3" s="308"/>
      <c r="B3" s="389"/>
      <c r="C3" s="387"/>
      <c r="D3" s="387"/>
      <c r="E3" s="387"/>
      <c r="F3" s="387"/>
      <c r="J3" s="110"/>
      <c r="K3" s="110"/>
      <c r="L3" s="110"/>
      <c r="M3" s="110"/>
      <c r="N3" s="110"/>
      <c r="O3" s="110"/>
      <c r="P3" s="110"/>
    </row>
    <row r="4" spans="1:16" ht="18" customHeight="1">
      <c r="A4" s="2"/>
      <c r="B4" s="328"/>
      <c r="C4" s="117"/>
      <c r="D4" s="117"/>
      <c r="E4" s="117"/>
      <c r="F4" s="117"/>
      <c r="G4" s="281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20.25" customHeight="1">
      <c r="A5" s="369" t="s">
        <v>91</v>
      </c>
      <c r="B5" s="369"/>
      <c r="C5" s="369"/>
      <c r="D5" s="369"/>
      <c r="E5" s="369"/>
      <c r="F5" s="369"/>
      <c r="G5" s="369"/>
      <c r="H5" s="369"/>
      <c r="I5" s="110"/>
      <c r="J5" s="110"/>
      <c r="K5" s="110"/>
      <c r="L5" s="387"/>
      <c r="M5" s="387"/>
      <c r="N5" s="387"/>
      <c r="O5" s="387"/>
      <c r="P5" s="387"/>
    </row>
    <row r="6" spans="1:8" ht="12" customHeight="1">
      <c r="A6" s="369" t="s">
        <v>54</v>
      </c>
      <c r="B6" s="369"/>
      <c r="C6" s="369"/>
      <c r="D6" s="369"/>
      <c r="E6" s="369"/>
      <c r="F6" s="369"/>
      <c r="G6" s="369"/>
      <c r="H6" s="369"/>
    </row>
    <row r="7" spans="1:8" ht="15.75" customHeight="1">
      <c r="A7" s="370" t="s">
        <v>188</v>
      </c>
      <c r="B7" s="370"/>
      <c r="C7" s="370"/>
      <c r="D7" s="370"/>
      <c r="E7" s="370"/>
      <c r="F7" s="370"/>
      <c r="G7" s="370"/>
      <c r="H7" s="370"/>
    </row>
    <row r="8" spans="1:8" ht="18" customHeight="1">
      <c r="A8" s="370" t="s">
        <v>557</v>
      </c>
      <c r="B8" s="370"/>
      <c r="C8" s="370"/>
      <c r="D8" s="370"/>
      <c r="E8" s="370"/>
      <c r="F8" s="370"/>
      <c r="G8" s="370"/>
      <c r="H8" s="370"/>
    </row>
    <row r="9" spans="1:8" ht="31.5" customHeight="1">
      <c r="A9" s="5"/>
      <c r="B9" s="2"/>
      <c r="C9" s="2"/>
      <c r="D9" s="2"/>
      <c r="E9" s="2"/>
      <c r="F9" s="2"/>
      <c r="G9" s="388" t="s">
        <v>59</v>
      </c>
      <c r="H9" s="388"/>
    </row>
    <row r="10" spans="1:8" ht="24.75" customHeight="1">
      <c r="A10" s="344"/>
      <c r="B10" s="390" t="s">
        <v>2</v>
      </c>
      <c r="C10" s="392" t="s">
        <v>56</v>
      </c>
      <c r="D10" s="394" t="s">
        <v>57</v>
      </c>
      <c r="E10" s="396" t="s">
        <v>60</v>
      </c>
      <c r="F10" s="342" t="s">
        <v>3</v>
      </c>
      <c r="G10" s="373" t="s">
        <v>531</v>
      </c>
      <c r="H10" s="374"/>
    </row>
    <row r="11" spans="1:8" ht="39.75" customHeight="1">
      <c r="A11" s="345"/>
      <c r="B11" s="391"/>
      <c r="C11" s="393"/>
      <c r="D11" s="395"/>
      <c r="E11" s="397"/>
      <c r="F11" s="343" t="s">
        <v>4</v>
      </c>
      <c r="G11" s="340" t="s">
        <v>529</v>
      </c>
      <c r="H11" s="341" t="s">
        <v>530</v>
      </c>
    </row>
    <row r="12" spans="1:8" ht="20.25" customHeight="1">
      <c r="A12" s="339" t="s">
        <v>92</v>
      </c>
      <c r="B12" s="128" t="s">
        <v>5</v>
      </c>
      <c r="C12" s="19" t="s">
        <v>6</v>
      </c>
      <c r="D12" s="26"/>
      <c r="E12" s="19"/>
      <c r="F12" s="25"/>
      <c r="G12" s="126">
        <f>G14+G23+G52+G101+G109+G87</f>
        <v>28162.2</v>
      </c>
      <c r="H12" s="126">
        <f>H14+H23+H52+H101+H109+H87</f>
        <v>28730.9</v>
      </c>
    </row>
    <row r="13" spans="1:8" ht="12" customHeight="1">
      <c r="A13" s="190"/>
      <c r="B13" s="134"/>
      <c r="C13" s="33"/>
      <c r="D13" s="34"/>
      <c r="E13" s="33"/>
      <c r="F13" s="25"/>
      <c r="G13" s="135"/>
      <c r="H13" s="135"/>
    </row>
    <row r="14" spans="1:8" ht="31.5">
      <c r="A14" s="220" t="s">
        <v>93</v>
      </c>
      <c r="B14" s="221" t="s">
        <v>95</v>
      </c>
      <c r="C14" s="222" t="s">
        <v>7</v>
      </c>
      <c r="D14" s="223"/>
      <c r="E14" s="222"/>
      <c r="F14" s="224"/>
      <c r="G14" s="225">
        <f>G16</f>
        <v>1418.8</v>
      </c>
      <c r="H14" s="225">
        <f>H16</f>
        <v>1472.7</v>
      </c>
    </row>
    <row r="15" spans="1:8" ht="7.5" customHeight="1">
      <c r="A15" s="190"/>
      <c r="B15" s="134"/>
      <c r="C15" s="34"/>
      <c r="D15" s="33"/>
      <c r="E15" s="34"/>
      <c r="F15" s="42"/>
      <c r="G15" s="135"/>
      <c r="H15" s="135"/>
    </row>
    <row r="16" spans="1:8" ht="15.75" customHeight="1">
      <c r="A16" s="204" t="s">
        <v>94</v>
      </c>
      <c r="B16" s="134" t="s">
        <v>213</v>
      </c>
      <c r="C16" s="34" t="s">
        <v>7</v>
      </c>
      <c r="D16" s="33" t="s">
        <v>364</v>
      </c>
      <c r="E16" s="34"/>
      <c r="F16" s="46"/>
      <c r="G16" s="135">
        <f>G18</f>
        <v>1418.8</v>
      </c>
      <c r="H16" s="135">
        <f>H18</f>
        <v>1472.7</v>
      </c>
    </row>
    <row r="17" spans="1:8" ht="10.5" customHeight="1">
      <c r="A17" s="204"/>
      <c r="B17" s="134"/>
      <c r="C17" s="34"/>
      <c r="D17" s="33"/>
      <c r="E17" s="34"/>
      <c r="F17" s="46"/>
      <c r="G17" s="135"/>
      <c r="H17" s="135"/>
    </row>
    <row r="18" spans="1:8" ht="68.25" customHeight="1">
      <c r="A18" s="204" t="s">
        <v>96</v>
      </c>
      <c r="B18" s="170" t="s">
        <v>200</v>
      </c>
      <c r="C18" s="34" t="s">
        <v>7</v>
      </c>
      <c r="D18" s="33" t="s">
        <v>364</v>
      </c>
      <c r="E18" s="34" t="s">
        <v>201</v>
      </c>
      <c r="F18" s="46"/>
      <c r="G18" s="135">
        <f>G20</f>
        <v>1418.8</v>
      </c>
      <c r="H18" s="135">
        <f>H20</f>
        <v>1472.7</v>
      </c>
    </row>
    <row r="19" spans="1:8" ht="11.25" customHeight="1">
      <c r="A19" s="204"/>
      <c r="B19" s="134"/>
      <c r="C19" s="34"/>
      <c r="D19" s="33"/>
      <c r="E19" s="34"/>
      <c r="F19" s="46"/>
      <c r="G19" s="135"/>
      <c r="H19" s="135"/>
    </row>
    <row r="20" spans="1:8" ht="36" customHeight="1">
      <c r="A20" s="204" t="s">
        <v>207</v>
      </c>
      <c r="B20" s="316" t="s">
        <v>464</v>
      </c>
      <c r="C20" s="34" t="s">
        <v>7</v>
      </c>
      <c r="D20" s="33" t="s">
        <v>364</v>
      </c>
      <c r="E20" s="34" t="s">
        <v>81</v>
      </c>
      <c r="F20" s="46"/>
      <c r="G20" s="135">
        <f>1318.2-90+100.6+90</f>
        <v>1418.8</v>
      </c>
      <c r="H20" s="135">
        <f>1318.2-90+154.5+90</f>
        <v>1472.7</v>
      </c>
    </row>
    <row r="21" spans="1:8" ht="11.25" customHeight="1">
      <c r="A21" s="204"/>
      <c r="B21" s="134"/>
      <c r="C21" s="34"/>
      <c r="D21" s="33"/>
      <c r="E21" s="34"/>
      <c r="F21" s="46"/>
      <c r="G21" s="135"/>
      <c r="H21" s="135"/>
    </row>
    <row r="22" spans="1:8" ht="12" customHeight="1" hidden="1">
      <c r="A22" s="204"/>
      <c r="B22" s="316"/>
      <c r="C22" s="34"/>
      <c r="D22" s="33"/>
      <c r="E22" s="34"/>
      <c r="F22" s="46"/>
      <c r="G22" s="135"/>
      <c r="H22" s="135"/>
    </row>
    <row r="23" spans="1:8" ht="57" customHeight="1">
      <c r="A23" s="226" t="s">
        <v>97</v>
      </c>
      <c r="B23" s="221" t="s">
        <v>98</v>
      </c>
      <c r="C23" s="222" t="s">
        <v>8</v>
      </c>
      <c r="D23" s="223"/>
      <c r="E23" s="222"/>
      <c r="F23" s="227"/>
      <c r="G23" s="225">
        <f>G25+G39+G48</f>
        <v>6081.9</v>
      </c>
      <c r="H23" s="225">
        <f>H25+H39+H48</f>
        <v>6088.499999999999</v>
      </c>
    </row>
    <row r="24" spans="1:8" ht="11.25" customHeight="1">
      <c r="A24" s="205"/>
      <c r="B24" s="191"/>
      <c r="C24" s="34"/>
      <c r="D24" s="33"/>
      <c r="E24" s="34"/>
      <c r="F24" s="46"/>
      <c r="G24" s="135"/>
      <c r="H24" s="135"/>
    </row>
    <row r="25" spans="1:8" ht="35.25" customHeight="1">
      <c r="A25" s="204" t="s">
        <v>99</v>
      </c>
      <c r="B25" s="170" t="s">
        <v>285</v>
      </c>
      <c r="C25" s="34" t="s">
        <v>8</v>
      </c>
      <c r="D25" s="33" t="s">
        <v>365</v>
      </c>
      <c r="E25" s="34"/>
      <c r="F25" s="46"/>
      <c r="G25" s="135">
        <f>G29+G33+G37</f>
        <v>4661.599999999999</v>
      </c>
      <c r="H25" s="135">
        <f>H29+H33+H37</f>
        <v>4610.499999999999</v>
      </c>
    </row>
    <row r="26" spans="1:8" ht="9.75" customHeight="1">
      <c r="A26" s="204"/>
      <c r="B26" s="170"/>
      <c r="C26" s="34"/>
      <c r="D26" s="33"/>
      <c r="E26" s="34"/>
      <c r="F26" s="46"/>
      <c r="G26" s="135"/>
      <c r="H26" s="135"/>
    </row>
    <row r="27" spans="1:8" ht="64.5" customHeight="1">
      <c r="A27" s="204" t="s">
        <v>100</v>
      </c>
      <c r="B27" s="170" t="s">
        <v>200</v>
      </c>
      <c r="C27" s="34" t="s">
        <v>8</v>
      </c>
      <c r="D27" s="33" t="s">
        <v>365</v>
      </c>
      <c r="E27" s="34" t="s">
        <v>201</v>
      </c>
      <c r="F27" s="46"/>
      <c r="G27" s="135">
        <f>G29</f>
        <v>3584.1</v>
      </c>
      <c r="H27" s="135">
        <f>H29</f>
        <v>3729.2999999999997</v>
      </c>
    </row>
    <row r="28" spans="1:8" ht="6.75" customHeight="1">
      <c r="A28" s="204"/>
      <c r="B28" s="170"/>
      <c r="C28" s="34"/>
      <c r="D28" s="33"/>
      <c r="E28" s="34"/>
      <c r="F28" s="46"/>
      <c r="G28" s="135"/>
      <c r="H28" s="135"/>
    </row>
    <row r="29" spans="1:8" ht="30.75" customHeight="1">
      <c r="A29" s="204" t="s">
        <v>208</v>
      </c>
      <c r="B29" s="316" t="s">
        <v>464</v>
      </c>
      <c r="C29" s="34" t="s">
        <v>8</v>
      </c>
      <c r="D29" s="33" t="s">
        <v>365</v>
      </c>
      <c r="E29" s="34" t="s">
        <v>81</v>
      </c>
      <c r="F29" s="46"/>
      <c r="G29" s="135">
        <f>3350.2+233.9</f>
        <v>3584.1</v>
      </c>
      <c r="H29" s="135">
        <f>3350.2+379.1</f>
        <v>3729.2999999999997</v>
      </c>
    </row>
    <row r="30" spans="1:8" ht="8.25" customHeight="1">
      <c r="A30" s="204"/>
      <c r="B30" s="134"/>
      <c r="C30" s="34"/>
      <c r="D30" s="33"/>
      <c r="E30" s="34"/>
      <c r="F30" s="46"/>
      <c r="G30" s="135"/>
      <c r="H30" s="135"/>
    </row>
    <row r="31" spans="1:8" ht="30.75" customHeight="1">
      <c r="A31" s="204" t="s">
        <v>209</v>
      </c>
      <c r="B31" s="170" t="s">
        <v>496</v>
      </c>
      <c r="C31" s="34" t="s">
        <v>8</v>
      </c>
      <c r="D31" s="33" t="s">
        <v>365</v>
      </c>
      <c r="E31" s="34" t="s">
        <v>203</v>
      </c>
      <c r="F31" s="46"/>
      <c r="G31" s="135">
        <f>G33</f>
        <v>1068.8</v>
      </c>
      <c r="H31" s="135">
        <f>H33</f>
        <v>872.5</v>
      </c>
    </row>
    <row r="32" spans="1:8" ht="10.5" customHeight="1">
      <c r="A32" s="204"/>
      <c r="B32" s="134"/>
      <c r="C32" s="34"/>
      <c r="D32" s="33"/>
      <c r="E32" s="34"/>
      <c r="F32" s="46"/>
      <c r="G32" s="135"/>
      <c r="H32" s="135"/>
    </row>
    <row r="33" spans="1:8" ht="37.5" customHeight="1">
      <c r="A33" s="204" t="s">
        <v>210</v>
      </c>
      <c r="B33" s="170" t="s">
        <v>257</v>
      </c>
      <c r="C33" s="34" t="s">
        <v>8</v>
      </c>
      <c r="D33" s="33" t="s">
        <v>365</v>
      </c>
      <c r="E33" s="34" t="s">
        <v>82</v>
      </c>
      <c r="F33" s="46"/>
      <c r="G33" s="135">
        <f>1512-443.2</f>
        <v>1068.8</v>
      </c>
      <c r="H33" s="135">
        <f>1572.5-700</f>
        <v>872.5</v>
      </c>
    </row>
    <row r="34" spans="1:8" ht="11.25" customHeight="1">
      <c r="A34" s="204"/>
      <c r="B34" s="134"/>
      <c r="C34" s="34"/>
      <c r="D34" s="33"/>
      <c r="E34" s="34"/>
      <c r="F34" s="46"/>
      <c r="G34" s="135"/>
      <c r="H34" s="135"/>
    </row>
    <row r="35" spans="1:8" ht="16.5" customHeight="1">
      <c r="A35" s="204" t="s">
        <v>211</v>
      </c>
      <c r="B35" s="134" t="s">
        <v>281</v>
      </c>
      <c r="C35" s="34" t="s">
        <v>8</v>
      </c>
      <c r="D35" s="33" t="s">
        <v>365</v>
      </c>
      <c r="E35" s="34" t="s">
        <v>204</v>
      </c>
      <c r="F35" s="46"/>
      <c r="G35" s="135">
        <f>G37</f>
        <v>8.7</v>
      </c>
      <c r="H35" s="135">
        <f>H37</f>
        <v>8.7</v>
      </c>
    </row>
    <row r="36" spans="1:8" ht="13.5" customHeight="1">
      <c r="A36" s="204"/>
      <c r="B36" s="134"/>
      <c r="C36" s="34"/>
      <c r="D36" s="33"/>
      <c r="E36" s="34"/>
      <c r="F36" s="46"/>
      <c r="G36" s="135"/>
      <c r="H36" s="135"/>
    </row>
    <row r="37" spans="1:8" ht="14.25" customHeight="1">
      <c r="A37" s="204" t="s">
        <v>212</v>
      </c>
      <c r="B37" s="134" t="s">
        <v>83</v>
      </c>
      <c r="C37" s="34" t="s">
        <v>8</v>
      </c>
      <c r="D37" s="33" t="s">
        <v>365</v>
      </c>
      <c r="E37" s="34" t="s">
        <v>84</v>
      </c>
      <c r="F37" s="46"/>
      <c r="G37" s="135">
        <v>8.7</v>
      </c>
      <c r="H37" s="135">
        <v>8.7</v>
      </c>
    </row>
    <row r="38" spans="1:8" ht="16.5" customHeight="1">
      <c r="A38" s="204"/>
      <c r="B38" s="134"/>
      <c r="C38" s="34"/>
      <c r="D38" s="33"/>
      <c r="E38" s="34"/>
      <c r="F38" s="46"/>
      <c r="G38" s="135"/>
      <c r="H38" s="135"/>
    </row>
    <row r="39" spans="1:8" ht="46.5" customHeight="1">
      <c r="A39" s="204" t="s">
        <v>101</v>
      </c>
      <c r="B39" s="170" t="s">
        <v>286</v>
      </c>
      <c r="C39" s="34" t="s">
        <v>8</v>
      </c>
      <c r="D39" s="33" t="s">
        <v>442</v>
      </c>
      <c r="E39" s="34"/>
      <c r="F39" s="46"/>
      <c r="G39" s="135">
        <f>G43</f>
        <v>1116.2</v>
      </c>
      <c r="H39" s="135">
        <f>H43</f>
        <v>1161.5</v>
      </c>
    </row>
    <row r="40" spans="1:8" ht="9.75" customHeight="1">
      <c r="A40" s="204"/>
      <c r="B40" s="134"/>
      <c r="C40" s="34"/>
      <c r="D40" s="33"/>
      <c r="E40" s="34"/>
      <c r="F40" s="46"/>
      <c r="G40" s="135"/>
      <c r="H40" s="135"/>
    </row>
    <row r="41" spans="1:8" ht="65.25" customHeight="1">
      <c r="A41" s="204" t="s">
        <v>102</v>
      </c>
      <c r="B41" s="170" t="s">
        <v>200</v>
      </c>
      <c r="C41" s="34" t="s">
        <v>8</v>
      </c>
      <c r="D41" s="33" t="s">
        <v>442</v>
      </c>
      <c r="E41" s="34" t="s">
        <v>201</v>
      </c>
      <c r="F41" s="46"/>
      <c r="G41" s="135">
        <f>G43</f>
        <v>1116.2</v>
      </c>
      <c r="H41" s="135">
        <f>H43</f>
        <v>1161.5</v>
      </c>
    </row>
    <row r="42" spans="1:8" ht="16.5" customHeight="1">
      <c r="A42" s="204"/>
      <c r="B42" s="170"/>
      <c r="C42" s="34"/>
      <c r="D42" s="33"/>
      <c r="E42" s="34"/>
      <c r="F42" s="46"/>
      <c r="G42" s="135"/>
      <c r="H42" s="135"/>
    </row>
    <row r="43" spans="1:8" ht="32.25" customHeight="1">
      <c r="A43" s="204" t="s">
        <v>214</v>
      </c>
      <c r="B43" s="316" t="s">
        <v>464</v>
      </c>
      <c r="C43" s="34" t="s">
        <v>8</v>
      </c>
      <c r="D43" s="33" t="s">
        <v>442</v>
      </c>
      <c r="E43" s="34" t="s">
        <v>81</v>
      </c>
      <c r="F43" s="46"/>
      <c r="G43" s="135">
        <f>1030.8+85.4</f>
        <v>1116.2</v>
      </c>
      <c r="H43" s="135">
        <f>1030.8+130.7</f>
        <v>1161.5</v>
      </c>
    </row>
    <row r="44" spans="1:8" ht="10.5" customHeight="1">
      <c r="A44" s="204"/>
      <c r="B44" s="170"/>
      <c r="C44" s="34"/>
      <c r="D44" s="33"/>
      <c r="E44" s="34"/>
      <c r="F44" s="46"/>
      <c r="G44" s="135"/>
      <c r="H44" s="135"/>
    </row>
    <row r="45" spans="1:8" ht="36.75" customHeight="1">
      <c r="A45" s="204" t="s">
        <v>215</v>
      </c>
      <c r="B45" s="353" t="s">
        <v>532</v>
      </c>
      <c r="C45" s="355" t="s">
        <v>8</v>
      </c>
      <c r="D45" s="355" t="s">
        <v>367</v>
      </c>
      <c r="E45" s="355"/>
      <c r="F45" s="46"/>
      <c r="G45" s="357">
        <f>G48</f>
        <v>304.1</v>
      </c>
      <c r="H45" s="356">
        <f>H48</f>
        <v>316.5</v>
      </c>
    </row>
    <row r="46" spans="1:8" ht="15.75" customHeight="1">
      <c r="A46" s="204"/>
      <c r="B46" s="353"/>
      <c r="C46" s="355"/>
      <c r="D46" s="355"/>
      <c r="E46" s="355"/>
      <c r="F46" s="46"/>
      <c r="G46" s="357"/>
      <c r="H46" s="356"/>
    </row>
    <row r="47" spans="1:8" ht="16.5" customHeight="1">
      <c r="A47" s="204"/>
      <c r="B47" s="134"/>
      <c r="C47" s="53"/>
      <c r="D47" s="33"/>
      <c r="E47" s="34"/>
      <c r="F47" s="46"/>
      <c r="G47" s="135"/>
      <c r="H47" s="135"/>
    </row>
    <row r="48" spans="1:8" ht="63.75" customHeight="1">
      <c r="A48" s="204" t="s">
        <v>216</v>
      </c>
      <c r="B48" s="170" t="s">
        <v>200</v>
      </c>
      <c r="C48" s="53" t="s">
        <v>8</v>
      </c>
      <c r="D48" s="33" t="s">
        <v>367</v>
      </c>
      <c r="E48" s="34" t="s">
        <v>201</v>
      </c>
      <c r="F48" s="46"/>
      <c r="G48" s="135">
        <f>G50</f>
        <v>304.1</v>
      </c>
      <c r="H48" s="135">
        <f>H50</f>
        <v>316.5</v>
      </c>
    </row>
    <row r="49" spans="1:8" ht="10.5" customHeight="1">
      <c r="A49" s="204"/>
      <c r="B49" s="170"/>
      <c r="C49" s="34"/>
      <c r="D49" s="33"/>
      <c r="E49" s="34"/>
      <c r="F49" s="46"/>
      <c r="G49" s="135"/>
      <c r="H49" s="135"/>
    </row>
    <row r="50" spans="1:8" ht="33.75" customHeight="1">
      <c r="A50" s="206" t="s">
        <v>217</v>
      </c>
      <c r="B50" s="316" t="s">
        <v>464</v>
      </c>
      <c r="C50" s="53" t="s">
        <v>8</v>
      </c>
      <c r="D50" s="33" t="s">
        <v>367</v>
      </c>
      <c r="E50" s="34" t="s">
        <v>81</v>
      </c>
      <c r="F50" s="46"/>
      <c r="G50" s="135">
        <f>280.8+23.3</f>
        <v>304.1</v>
      </c>
      <c r="H50" s="135">
        <f>280.8+35.7</f>
        <v>316.5</v>
      </c>
    </row>
    <row r="51" spans="1:8" ht="3.75" customHeight="1">
      <c r="A51" s="204"/>
      <c r="B51" s="134"/>
      <c r="C51" s="34"/>
      <c r="D51" s="33"/>
      <c r="E51" s="34"/>
      <c r="F51" s="46"/>
      <c r="G51" s="135"/>
      <c r="H51" s="135"/>
    </row>
    <row r="52" spans="1:8" ht="55.5" customHeight="1">
      <c r="A52" s="226" t="s">
        <v>103</v>
      </c>
      <c r="B52" s="221" t="s">
        <v>282</v>
      </c>
      <c r="C52" s="222" t="s">
        <v>9</v>
      </c>
      <c r="D52" s="223"/>
      <c r="E52" s="222"/>
      <c r="F52" s="227"/>
      <c r="G52" s="225">
        <f>G54+G68+G80</f>
        <v>17064.3</v>
      </c>
      <c r="H52" s="225">
        <f>H54+H68+H80</f>
        <v>15445.2</v>
      </c>
    </row>
    <row r="53" spans="1:8" ht="4.5" customHeight="1">
      <c r="A53" s="204"/>
      <c r="B53" s="134"/>
      <c r="C53" s="34"/>
      <c r="D53" s="33"/>
      <c r="E53" s="34"/>
      <c r="F53" s="46"/>
      <c r="G53" s="135"/>
      <c r="H53" s="135"/>
    </row>
    <row r="54" spans="1:8" ht="33" customHeight="1">
      <c r="A54" s="204" t="s">
        <v>105</v>
      </c>
      <c r="B54" s="170" t="s">
        <v>498</v>
      </c>
      <c r="C54" s="34" t="s">
        <v>9</v>
      </c>
      <c r="D54" s="33" t="s">
        <v>368</v>
      </c>
      <c r="E54" s="34"/>
      <c r="F54" s="46"/>
      <c r="G54" s="135">
        <f>G56+G60+G64</f>
        <v>14502.999999999998</v>
      </c>
      <c r="H54" s="135">
        <f>H56+H60+H64</f>
        <v>12875.5</v>
      </c>
    </row>
    <row r="55" spans="1:8" ht="6" customHeight="1">
      <c r="A55" s="230"/>
      <c r="B55" s="329"/>
      <c r="C55" s="79"/>
      <c r="D55" s="80"/>
      <c r="E55" s="79"/>
      <c r="F55" s="121"/>
      <c r="G55" s="138"/>
      <c r="H55" s="138"/>
    </row>
    <row r="56" spans="1:8" ht="67.5" customHeight="1">
      <c r="A56" s="204" t="s">
        <v>104</v>
      </c>
      <c r="B56" s="170" t="s">
        <v>200</v>
      </c>
      <c r="C56" s="34" t="s">
        <v>9</v>
      </c>
      <c r="D56" s="33" t="s">
        <v>368</v>
      </c>
      <c r="E56" s="34" t="s">
        <v>201</v>
      </c>
      <c r="F56" s="46"/>
      <c r="G56" s="135">
        <f>G58</f>
        <v>13177.199999999999</v>
      </c>
      <c r="H56" s="135">
        <f>H58</f>
        <v>12090.3</v>
      </c>
    </row>
    <row r="57" spans="1:8" ht="15" customHeight="1" hidden="1">
      <c r="A57" s="204"/>
      <c r="B57" s="134"/>
      <c r="C57" s="34"/>
      <c r="D57" s="33"/>
      <c r="E57" s="34"/>
      <c r="F57" s="46"/>
      <c r="G57" s="135"/>
      <c r="H57" s="135"/>
    </row>
    <row r="58" spans="1:8" ht="42.75" customHeight="1">
      <c r="A58" s="204" t="s">
        <v>218</v>
      </c>
      <c r="B58" s="316" t="s">
        <v>464</v>
      </c>
      <c r="C58" s="34" t="s">
        <v>9</v>
      </c>
      <c r="D58" s="33" t="s">
        <v>368</v>
      </c>
      <c r="E58" s="34" t="s">
        <v>81</v>
      </c>
      <c r="F58" s="46"/>
      <c r="G58" s="135">
        <f>12168.8+1008.4</f>
        <v>13177.199999999999</v>
      </c>
      <c r="H58" s="135">
        <f>12168.8+1542.1-1620.6</f>
        <v>12090.3</v>
      </c>
    </row>
    <row r="59" spans="1:8" ht="15" customHeight="1">
      <c r="A59" s="204"/>
      <c r="B59" s="134"/>
      <c r="C59" s="34"/>
      <c r="D59" s="33"/>
      <c r="E59" s="34"/>
      <c r="F59" s="46"/>
      <c r="G59" s="135"/>
      <c r="H59" s="135"/>
    </row>
    <row r="60" spans="1:8" ht="31.5" customHeight="1">
      <c r="A60" s="204" t="s">
        <v>106</v>
      </c>
      <c r="B60" s="170" t="s">
        <v>496</v>
      </c>
      <c r="C60" s="34" t="s">
        <v>9</v>
      </c>
      <c r="D60" s="33" t="s">
        <v>368</v>
      </c>
      <c r="E60" s="34" t="s">
        <v>203</v>
      </c>
      <c r="F60" s="46"/>
      <c r="G60" s="135">
        <f>G62</f>
        <v>1318.2999999999997</v>
      </c>
      <c r="H60" s="135">
        <f>H62</f>
        <v>777.7000000000003</v>
      </c>
    </row>
    <row r="61" spans="1:8" ht="15" customHeight="1">
      <c r="A61" s="204"/>
      <c r="B61" s="134"/>
      <c r="C61" s="34"/>
      <c r="D61" s="33"/>
      <c r="E61" s="34"/>
      <c r="F61" s="46"/>
      <c r="G61" s="135"/>
      <c r="H61" s="135"/>
    </row>
    <row r="62" spans="1:8" ht="35.25" customHeight="1">
      <c r="A62" s="204" t="s">
        <v>481</v>
      </c>
      <c r="B62" s="170" t="s">
        <v>257</v>
      </c>
      <c r="C62" s="34" t="s">
        <v>9</v>
      </c>
      <c r="D62" s="33" t="s">
        <v>368</v>
      </c>
      <c r="E62" s="34" t="s">
        <v>82</v>
      </c>
      <c r="F62" s="46"/>
      <c r="G62" s="135">
        <f>2326.7-1008.4</f>
        <v>1318.2999999999997</v>
      </c>
      <c r="H62" s="135">
        <f>2419.8-1542.1-100</f>
        <v>777.7000000000003</v>
      </c>
    </row>
    <row r="63" spans="1:8" ht="12" customHeight="1">
      <c r="A63" s="204"/>
      <c r="B63" s="134"/>
      <c r="C63" s="34"/>
      <c r="D63" s="33"/>
      <c r="E63" s="34"/>
      <c r="F63" s="46"/>
      <c r="G63" s="135"/>
      <c r="H63" s="135"/>
    </row>
    <row r="64" spans="1:8" ht="15.75">
      <c r="A64" s="204" t="s">
        <v>107</v>
      </c>
      <c r="B64" s="134" t="s">
        <v>281</v>
      </c>
      <c r="C64" s="34" t="s">
        <v>9</v>
      </c>
      <c r="D64" s="33" t="s">
        <v>368</v>
      </c>
      <c r="E64" s="34" t="s">
        <v>204</v>
      </c>
      <c r="F64" s="46"/>
      <c r="G64" s="135">
        <f>G66</f>
        <v>7.5</v>
      </c>
      <c r="H64" s="135">
        <f>H66</f>
        <v>7.5</v>
      </c>
    </row>
    <row r="65" spans="1:8" ht="15.75">
      <c r="A65" s="204"/>
      <c r="B65" s="134"/>
      <c r="C65" s="34"/>
      <c r="D65" s="33"/>
      <c r="E65" s="34"/>
      <c r="F65" s="46"/>
      <c r="G65" s="135"/>
      <c r="H65" s="135"/>
    </row>
    <row r="66" spans="1:8" ht="15.75">
      <c r="A66" s="204" t="s">
        <v>219</v>
      </c>
      <c r="B66" s="134" t="s">
        <v>83</v>
      </c>
      <c r="C66" s="34" t="s">
        <v>9</v>
      </c>
      <c r="D66" s="33" t="s">
        <v>368</v>
      </c>
      <c r="E66" s="34" t="s">
        <v>84</v>
      </c>
      <c r="F66" s="46"/>
      <c r="G66" s="135">
        <v>7.5</v>
      </c>
      <c r="H66" s="135">
        <v>7.5</v>
      </c>
    </row>
    <row r="67" spans="1:8" ht="9.75" customHeight="1">
      <c r="A67" s="204"/>
      <c r="B67" s="134"/>
      <c r="C67" s="34"/>
      <c r="D67" s="33"/>
      <c r="E67" s="34"/>
      <c r="F67" s="46"/>
      <c r="G67" s="135"/>
      <c r="H67" s="135"/>
    </row>
    <row r="68" spans="1:8" ht="66" customHeight="1">
      <c r="A68" s="204" t="s">
        <v>407</v>
      </c>
      <c r="B68" s="262" t="s">
        <v>535</v>
      </c>
      <c r="C68" s="34" t="s">
        <v>9</v>
      </c>
      <c r="D68" s="33" t="s">
        <v>445</v>
      </c>
      <c r="E68" s="34"/>
      <c r="F68" s="46"/>
      <c r="G68" s="135">
        <f>G70+G75</f>
        <v>2561.2999999999997</v>
      </c>
      <c r="H68" s="135">
        <f>H70+H75</f>
        <v>2569.7</v>
      </c>
    </row>
    <row r="69" spans="1:8" ht="9.75" customHeight="1">
      <c r="A69" s="204"/>
      <c r="B69" s="136"/>
      <c r="C69" s="34"/>
      <c r="D69" s="33"/>
      <c r="E69" s="34"/>
      <c r="F69" s="46"/>
      <c r="G69" s="135"/>
      <c r="H69" s="135"/>
    </row>
    <row r="70" spans="1:8" ht="15.75" customHeight="1">
      <c r="A70" s="204" t="s">
        <v>408</v>
      </c>
      <c r="B70" s="170" t="s">
        <v>200</v>
      </c>
      <c r="C70" s="34" t="s">
        <v>9</v>
      </c>
      <c r="D70" s="33" t="s">
        <v>445</v>
      </c>
      <c r="E70" s="9">
        <v>100</v>
      </c>
      <c r="F70" s="42"/>
      <c r="G70" s="135">
        <f>G72</f>
        <v>2356.1</v>
      </c>
      <c r="H70" s="135">
        <f>H72</f>
        <v>2356.1</v>
      </c>
    </row>
    <row r="71" spans="1:8" ht="10.5" customHeight="1">
      <c r="A71" s="204"/>
      <c r="B71" s="170"/>
      <c r="C71" s="34"/>
      <c r="D71" s="33"/>
      <c r="E71" s="9"/>
      <c r="F71" s="42"/>
      <c r="G71" s="135"/>
      <c r="H71" s="135"/>
    </row>
    <row r="72" spans="1:8" ht="30" customHeight="1">
      <c r="A72" s="360" t="s">
        <v>409</v>
      </c>
      <c r="B72" s="353" t="s">
        <v>464</v>
      </c>
      <c r="C72" s="355" t="s">
        <v>9</v>
      </c>
      <c r="D72" s="355" t="s">
        <v>445</v>
      </c>
      <c r="E72" s="386">
        <v>120</v>
      </c>
      <c r="F72" s="42"/>
      <c r="G72" s="356">
        <v>2356.1</v>
      </c>
      <c r="H72" s="356">
        <v>2356.1</v>
      </c>
    </row>
    <row r="73" spans="1:8" ht="3.75" customHeight="1" hidden="1">
      <c r="A73" s="360"/>
      <c r="B73" s="353"/>
      <c r="C73" s="355"/>
      <c r="D73" s="355"/>
      <c r="E73" s="386"/>
      <c r="F73" s="42"/>
      <c r="G73" s="356"/>
      <c r="H73" s="356"/>
    </row>
    <row r="74" spans="1:8" ht="11.25" customHeight="1">
      <c r="A74" s="204"/>
      <c r="B74" s="289"/>
      <c r="C74" s="34"/>
      <c r="D74" s="33"/>
      <c r="E74" s="9"/>
      <c r="F74" s="42"/>
      <c r="G74" s="135"/>
      <c r="H74" s="135"/>
    </row>
    <row r="75" spans="1:8" ht="15.75" customHeight="1">
      <c r="A75" s="204" t="s">
        <v>479</v>
      </c>
      <c r="B75" s="170" t="s">
        <v>496</v>
      </c>
      <c r="C75" s="34" t="s">
        <v>9</v>
      </c>
      <c r="D75" s="33" t="s">
        <v>445</v>
      </c>
      <c r="E75" s="9">
        <v>200</v>
      </c>
      <c r="F75" s="42"/>
      <c r="G75" s="135">
        <f>G77</f>
        <v>205.2</v>
      </c>
      <c r="H75" s="135">
        <f>H77</f>
        <v>213.6</v>
      </c>
    </row>
    <row r="76" spans="1:8" ht="9.75" customHeight="1">
      <c r="A76" s="204"/>
      <c r="B76" s="136"/>
      <c r="C76" s="34"/>
      <c r="D76" s="33"/>
      <c r="E76" s="9"/>
      <c r="F76" s="42"/>
      <c r="G76" s="135"/>
      <c r="H76" s="135"/>
    </row>
    <row r="77" spans="1:8" ht="33.75" customHeight="1">
      <c r="A77" s="204" t="s">
        <v>480</v>
      </c>
      <c r="B77" s="170" t="s">
        <v>257</v>
      </c>
      <c r="C77" s="34" t="s">
        <v>9</v>
      </c>
      <c r="D77" s="33" t="s">
        <v>445</v>
      </c>
      <c r="E77" s="9">
        <v>240</v>
      </c>
      <c r="F77" s="42"/>
      <c r="G77" s="135">
        <v>205.2</v>
      </c>
      <c r="H77" s="135">
        <v>213.6</v>
      </c>
    </row>
    <row r="78" spans="1:8" ht="15.75" customHeight="1" hidden="1">
      <c r="A78" s="190"/>
      <c r="B78" s="58"/>
      <c r="C78" s="34"/>
      <c r="D78" s="33"/>
      <c r="E78" s="9"/>
      <c r="F78" s="46"/>
      <c r="G78" s="135"/>
      <c r="H78" s="135"/>
    </row>
    <row r="79" spans="1:8" ht="53.25" customHeight="1" hidden="1">
      <c r="A79" s="360" t="s">
        <v>491</v>
      </c>
      <c r="B79" s="353" t="s">
        <v>536</v>
      </c>
      <c r="C79" s="34"/>
      <c r="D79" s="33"/>
      <c r="E79" s="9"/>
      <c r="F79" s="46"/>
      <c r="G79" s="135"/>
      <c r="H79" s="135"/>
    </row>
    <row r="80" spans="1:8" ht="15.75" customHeight="1" hidden="1">
      <c r="A80" s="360"/>
      <c r="B80" s="353"/>
      <c r="C80" s="34" t="s">
        <v>9</v>
      </c>
      <c r="D80" s="33" t="s">
        <v>492</v>
      </c>
      <c r="E80" s="9"/>
      <c r="F80" s="46"/>
      <c r="G80" s="135">
        <f>G82</f>
        <v>0</v>
      </c>
      <c r="H80" s="135">
        <f>H82</f>
        <v>0</v>
      </c>
    </row>
    <row r="81" spans="1:8" ht="15.75" customHeight="1" hidden="1">
      <c r="A81" s="190"/>
      <c r="B81" s="58"/>
      <c r="C81" s="34"/>
      <c r="D81" s="33"/>
      <c r="E81" s="9"/>
      <c r="F81" s="46"/>
      <c r="G81" s="135"/>
      <c r="H81" s="135"/>
    </row>
    <row r="82" spans="1:8" ht="69" customHeight="1" hidden="1">
      <c r="A82" s="190" t="s">
        <v>493</v>
      </c>
      <c r="B82" s="170" t="s">
        <v>200</v>
      </c>
      <c r="C82" s="34" t="s">
        <v>9</v>
      </c>
      <c r="D82" s="33" t="s">
        <v>492</v>
      </c>
      <c r="E82" s="9">
        <v>100</v>
      </c>
      <c r="F82" s="46"/>
      <c r="G82" s="135">
        <f>G84</f>
        <v>0</v>
      </c>
      <c r="H82" s="135">
        <f>H84</f>
        <v>0</v>
      </c>
    </row>
    <row r="83" spans="1:8" ht="15.75" customHeight="1" hidden="1">
      <c r="A83" s="190"/>
      <c r="B83" s="58"/>
      <c r="C83" s="34"/>
      <c r="D83" s="33"/>
      <c r="E83" s="9"/>
      <c r="F83" s="46"/>
      <c r="G83" s="135"/>
      <c r="H83" s="135"/>
    </row>
    <row r="84" spans="1:8" ht="9.75" customHeight="1" hidden="1">
      <c r="A84" s="360" t="s">
        <v>494</v>
      </c>
      <c r="B84" s="353" t="s">
        <v>464</v>
      </c>
      <c r="C84" s="355" t="s">
        <v>9</v>
      </c>
      <c r="D84" s="355" t="s">
        <v>492</v>
      </c>
      <c r="E84" s="386">
        <v>120</v>
      </c>
      <c r="F84" s="46"/>
      <c r="G84" s="356"/>
      <c r="H84" s="356"/>
    </row>
    <row r="85" spans="1:8" ht="29.25" customHeight="1" hidden="1">
      <c r="A85" s="360"/>
      <c r="B85" s="353"/>
      <c r="C85" s="355"/>
      <c r="D85" s="355"/>
      <c r="E85" s="386"/>
      <c r="F85" s="46"/>
      <c r="G85" s="356"/>
      <c r="H85" s="356"/>
    </row>
    <row r="86" spans="1:8" ht="15.75" customHeight="1" hidden="1">
      <c r="A86" s="190"/>
      <c r="B86" s="58"/>
      <c r="C86" s="34"/>
      <c r="D86" s="33"/>
      <c r="E86" s="9"/>
      <c r="F86" s="46"/>
      <c r="G86" s="135"/>
      <c r="H86" s="135"/>
    </row>
    <row r="87" spans="1:8" ht="15.75">
      <c r="A87" s="188"/>
      <c r="B87" s="375" t="s">
        <v>412</v>
      </c>
      <c r="C87" s="377" t="s">
        <v>414</v>
      </c>
      <c r="D87" s="377"/>
      <c r="E87" s="377"/>
      <c r="F87" s="282"/>
      <c r="G87" s="379">
        <f>G90</f>
        <v>1066.8</v>
      </c>
      <c r="H87" s="379">
        <f>H90</f>
        <v>1066.8999999999999</v>
      </c>
    </row>
    <row r="88" spans="1:8" ht="15" customHeight="1">
      <c r="A88" s="189" t="s">
        <v>413</v>
      </c>
      <c r="B88" s="376"/>
      <c r="C88" s="378"/>
      <c r="D88" s="378"/>
      <c r="E88" s="378"/>
      <c r="F88" s="282"/>
      <c r="G88" s="380"/>
      <c r="H88" s="380"/>
    </row>
    <row r="89" spans="1:8" ht="6.75" customHeight="1">
      <c r="A89" s="188"/>
      <c r="B89" s="267"/>
      <c r="C89" s="53"/>
      <c r="D89" s="33"/>
      <c r="E89" s="34"/>
      <c r="F89" s="46"/>
      <c r="G89" s="135"/>
      <c r="H89" s="135"/>
    </row>
    <row r="90" spans="1:8" ht="47.25">
      <c r="A90" s="190" t="s">
        <v>415</v>
      </c>
      <c r="B90" s="268" t="s">
        <v>416</v>
      </c>
      <c r="C90" s="53" t="s">
        <v>414</v>
      </c>
      <c r="D90" s="33" t="s">
        <v>421</v>
      </c>
      <c r="E90" s="34"/>
      <c r="F90" s="46"/>
      <c r="G90" s="135">
        <f>G92+G96</f>
        <v>1066.8</v>
      </c>
      <c r="H90" s="135">
        <f>H92+H96</f>
        <v>1066.8999999999999</v>
      </c>
    </row>
    <row r="91" spans="1:8" ht="9.75" customHeight="1">
      <c r="A91" s="190"/>
      <c r="B91" s="151"/>
      <c r="C91" s="53"/>
      <c r="D91" s="33"/>
      <c r="E91" s="34"/>
      <c r="F91" s="46"/>
      <c r="G91" s="135"/>
      <c r="H91" s="135"/>
    </row>
    <row r="92" spans="1:8" ht="63">
      <c r="A92" s="190" t="s">
        <v>417</v>
      </c>
      <c r="B92" s="170" t="s">
        <v>200</v>
      </c>
      <c r="C92" s="53" t="s">
        <v>414</v>
      </c>
      <c r="D92" s="33" t="s">
        <v>421</v>
      </c>
      <c r="E92" s="34" t="s">
        <v>201</v>
      </c>
      <c r="F92" s="46"/>
      <c r="G92" s="135">
        <f>G94</f>
        <v>1030.8</v>
      </c>
      <c r="H92" s="135">
        <f>H94</f>
        <v>1030.8</v>
      </c>
    </row>
    <row r="93" spans="1:8" ht="9" customHeight="1">
      <c r="A93" s="190"/>
      <c r="B93" s="151"/>
      <c r="C93" s="53"/>
      <c r="D93" s="33"/>
      <c r="E93" s="34"/>
      <c r="F93" s="46"/>
      <c r="G93" s="135"/>
      <c r="H93" s="135"/>
    </row>
    <row r="94" spans="1:8" ht="31.5">
      <c r="A94" s="190" t="s">
        <v>482</v>
      </c>
      <c r="B94" s="316" t="s">
        <v>464</v>
      </c>
      <c r="C94" s="53" t="s">
        <v>414</v>
      </c>
      <c r="D94" s="33" t="s">
        <v>421</v>
      </c>
      <c r="E94" s="34" t="s">
        <v>81</v>
      </c>
      <c r="F94" s="46"/>
      <c r="G94" s="135">
        <v>1030.8</v>
      </c>
      <c r="H94" s="135">
        <v>1030.8</v>
      </c>
    </row>
    <row r="95" spans="1:8" ht="9.75" customHeight="1">
      <c r="A95" s="190"/>
      <c r="B95" s="151"/>
      <c r="C95" s="53"/>
      <c r="D95" s="33"/>
      <c r="E95" s="34"/>
      <c r="F95" s="46"/>
      <c r="G95" s="135"/>
      <c r="H95" s="135"/>
    </row>
    <row r="96" spans="1:8" ht="31.5">
      <c r="A96" s="190" t="s">
        <v>419</v>
      </c>
      <c r="B96" s="170" t="s">
        <v>496</v>
      </c>
      <c r="C96" s="53" t="s">
        <v>414</v>
      </c>
      <c r="D96" s="33" t="s">
        <v>421</v>
      </c>
      <c r="E96" s="34" t="s">
        <v>203</v>
      </c>
      <c r="F96" s="46"/>
      <c r="G96" s="135">
        <f>G98</f>
        <v>36</v>
      </c>
      <c r="H96" s="135">
        <f>H98</f>
        <v>36.1</v>
      </c>
    </row>
    <row r="97" spans="1:8" ht="10.5" customHeight="1">
      <c r="A97" s="190"/>
      <c r="B97" s="151"/>
      <c r="C97" s="53"/>
      <c r="D97" s="33"/>
      <c r="E97" s="34"/>
      <c r="F97" s="46"/>
      <c r="G97" s="135"/>
      <c r="H97" s="135"/>
    </row>
    <row r="98" spans="1:8" ht="31.5">
      <c r="A98" s="190" t="s">
        <v>420</v>
      </c>
      <c r="B98" s="170" t="s">
        <v>257</v>
      </c>
      <c r="C98" s="53" t="s">
        <v>414</v>
      </c>
      <c r="D98" s="33" t="s">
        <v>421</v>
      </c>
      <c r="E98" s="34" t="s">
        <v>82</v>
      </c>
      <c r="F98" s="46"/>
      <c r="G98" s="135">
        <v>36</v>
      </c>
      <c r="H98" s="135">
        <v>36.1</v>
      </c>
    </row>
    <row r="99" spans="1:8" ht="15.75">
      <c r="A99" s="190"/>
      <c r="B99" s="268"/>
      <c r="C99" s="53"/>
      <c r="D99" s="33"/>
      <c r="E99" s="34"/>
      <c r="F99" s="46"/>
      <c r="G99" s="135"/>
      <c r="H99" s="135"/>
    </row>
    <row r="100" spans="1:8" ht="15.75">
      <c r="A100" s="190"/>
      <c r="B100" s="151"/>
      <c r="C100" s="53"/>
      <c r="D100" s="33"/>
      <c r="E100" s="34"/>
      <c r="F100" s="46"/>
      <c r="G100" s="135"/>
      <c r="H100" s="135"/>
    </row>
    <row r="101" spans="1:8" ht="15.75">
      <c r="A101" s="228" t="s">
        <v>108</v>
      </c>
      <c r="B101" s="218" t="s">
        <v>12</v>
      </c>
      <c r="C101" s="212" t="s">
        <v>13</v>
      </c>
      <c r="D101" s="213"/>
      <c r="E101" s="212"/>
      <c r="F101" s="177"/>
      <c r="G101" s="215">
        <f>G103</f>
        <v>30</v>
      </c>
      <c r="H101" s="215">
        <f>H103</f>
        <v>30</v>
      </c>
    </row>
    <row r="102" spans="1:8" ht="9" customHeight="1">
      <c r="A102" s="230"/>
      <c r="B102" s="140"/>
      <c r="C102" s="79"/>
      <c r="D102" s="80"/>
      <c r="E102" s="79"/>
      <c r="F102" s="121"/>
      <c r="G102" s="138"/>
      <c r="H102" s="138"/>
    </row>
    <row r="103" spans="1:8" ht="15.75">
      <c r="A103" s="204" t="s">
        <v>109</v>
      </c>
      <c r="B103" s="134" t="s">
        <v>14</v>
      </c>
      <c r="C103" s="34" t="s">
        <v>13</v>
      </c>
      <c r="D103" s="33" t="s">
        <v>369</v>
      </c>
      <c r="E103" s="34"/>
      <c r="F103" s="46"/>
      <c r="G103" s="135">
        <f>G107</f>
        <v>30</v>
      </c>
      <c r="H103" s="135">
        <f>H107</f>
        <v>30</v>
      </c>
    </row>
    <row r="104" spans="1:8" ht="12.75" customHeight="1">
      <c r="A104" s="204"/>
      <c r="B104" s="136"/>
      <c r="C104" s="119"/>
      <c r="D104" s="119"/>
      <c r="E104" s="119"/>
      <c r="F104" s="46"/>
      <c r="G104" s="181"/>
      <c r="H104" s="181"/>
    </row>
    <row r="105" spans="1:8" ht="15.75">
      <c r="A105" s="204" t="s">
        <v>185</v>
      </c>
      <c r="B105" s="134" t="s">
        <v>281</v>
      </c>
      <c r="C105" s="119" t="s">
        <v>13</v>
      </c>
      <c r="D105" s="33" t="s">
        <v>369</v>
      </c>
      <c r="E105" s="119" t="s">
        <v>204</v>
      </c>
      <c r="F105" s="46"/>
      <c r="G105" s="181">
        <f>G107</f>
        <v>30</v>
      </c>
      <c r="H105" s="181">
        <f>H107</f>
        <v>30</v>
      </c>
    </row>
    <row r="106" spans="1:8" ht="13.5" customHeight="1">
      <c r="A106" s="204"/>
      <c r="B106" s="136"/>
      <c r="C106" s="119"/>
      <c r="D106" s="119"/>
      <c r="E106" s="119"/>
      <c r="F106" s="46"/>
      <c r="G106" s="181"/>
      <c r="H106" s="181"/>
    </row>
    <row r="107" spans="1:8" ht="13.5" customHeight="1">
      <c r="A107" s="204" t="s">
        <v>483</v>
      </c>
      <c r="B107" s="136" t="s">
        <v>186</v>
      </c>
      <c r="C107" s="119" t="s">
        <v>13</v>
      </c>
      <c r="D107" s="33" t="s">
        <v>369</v>
      </c>
      <c r="E107" s="119" t="s">
        <v>187</v>
      </c>
      <c r="F107" s="46"/>
      <c r="G107" s="181">
        <v>30</v>
      </c>
      <c r="H107" s="181">
        <v>30</v>
      </c>
    </row>
    <row r="108" spans="1:8" ht="9.75" customHeight="1">
      <c r="A108" s="204"/>
      <c r="B108" s="151"/>
      <c r="C108" s="119"/>
      <c r="D108" s="119"/>
      <c r="E108" s="119"/>
      <c r="F108" s="46"/>
      <c r="G108" s="181"/>
      <c r="H108" s="181"/>
    </row>
    <row r="109" spans="1:8" ht="15.75">
      <c r="A109" s="228" t="s">
        <v>334</v>
      </c>
      <c r="B109" s="218" t="s">
        <v>15</v>
      </c>
      <c r="C109" s="212" t="s">
        <v>16</v>
      </c>
      <c r="D109" s="213"/>
      <c r="E109" s="212"/>
      <c r="F109" s="177"/>
      <c r="G109" s="215">
        <f>G111+G117+G142+G149+G155+G123+G161+G129+G135</f>
        <v>2500.4</v>
      </c>
      <c r="H109" s="215">
        <f>H111+H117+H142+H149+H155+H123+H161+H129+H135</f>
        <v>4627.599999999999</v>
      </c>
    </row>
    <row r="110" spans="1:8" ht="13.5" customHeight="1">
      <c r="A110" s="230"/>
      <c r="B110" s="140"/>
      <c r="C110" s="79"/>
      <c r="D110" s="80"/>
      <c r="E110" s="79"/>
      <c r="F110" s="121"/>
      <c r="G110" s="138"/>
      <c r="H110" s="138"/>
    </row>
    <row r="111" spans="1:8" ht="31.5">
      <c r="A111" s="204" t="s">
        <v>335</v>
      </c>
      <c r="B111" s="262" t="s">
        <v>11</v>
      </c>
      <c r="C111" s="108" t="s">
        <v>16</v>
      </c>
      <c r="D111" s="33" t="s">
        <v>370</v>
      </c>
      <c r="E111" s="9"/>
      <c r="F111" s="58"/>
      <c r="G111" s="135">
        <f>G115</f>
        <v>98.8</v>
      </c>
      <c r="H111" s="135">
        <f>H115</f>
        <v>102.8</v>
      </c>
    </row>
    <row r="112" spans="1:8" ht="12" customHeight="1">
      <c r="A112" s="204"/>
      <c r="B112" s="136"/>
      <c r="C112" s="108"/>
      <c r="D112" s="33"/>
      <c r="E112" s="9"/>
      <c r="F112" s="58"/>
      <c r="G112" s="135"/>
      <c r="H112" s="135"/>
    </row>
    <row r="113" spans="1:8" ht="31.5">
      <c r="A113" s="204" t="s">
        <v>336</v>
      </c>
      <c r="B113" s="170" t="s">
        <v>496</v>
      </c>
      <c r="C113" s="34" t="s">
        <v>16</v>
      </c>
      <c r="D113" s="33" t="s">
        <v>370</v>
      </c>
      <c r="E113" s="34" t="s">
        <v>203</v>
      </c>
      <c r="F113" s="46"/>
      <c r="G113" s="135">
        <f>G115</f>
        <v>98.8</v>
      </c>
      <c r="H113" s="135">
        <f>H115</f>
        <v>102.8</v>
      </c>
    </row>
    <row r="114" spans="1:8" ht="15.75">
      <c r="A114" s="204"/>
      <c r="B114" s="134"/>
      <c r="C114" s="34"/>
      <c r="D114" s="33"/>
      <c r="E114" s="34"/>
      <c r="F114" s="46"/>
      <c r="G114" s="135"/>
      <c r="H114" s="135"/>
    </row>
    <row r="115" spans="1:8" ht="31.5">
      <c r="A115" s="204" t="s">
        <v>484</v>
      </c>
      <c r="B115" s="170" t="s">
        <v>257</v>
      </c>
      <c r="C115" s="34" t="s">
        <v>16</v>
      </c>
      <c r="D115" s="33" t="s">
        <v>370</v>
      </c>
      <c r="E115" s="34" t="s">
        <v>82</v>
      </c>
      <c r="F115" s="46"/>
      <c r="G115" s="135">
        <v>98.8</v>
      </c>
      <c r="H115" s="135">
        <v>102.8</v>
      </c>
    </row>
    <row r="116" spans="1:8" ht="13.5" customHeight="1">
      <c r="A116" s="204"/>
      <c r="B116" s="134"/>
      <c r="C116" s="34"/>
      <c r="D116" s="33"/>
      <c r="E116" s="34"/>
      <c r="F116" s="46"/>
      <c r="G116" s="135"/>
      <c r="H116" s="135"/>
    </row>
    <row r="117" spans="1:8" ht="31.5">
      <c r="A117" s="204" t="s">
        <v>338</v>
      </c>
      <c r="B117" s="262" t="s">
        <v>110</v>
      </c>
      <c r="C117" s="34" t="s">
        <v>16</v>
      </c>
      <c r="D117" s="33" t="s">
        <v>371</v>
      </c>
      <c r="E117" s="34"/>
      <c r="F117" s="46"/>
      <c r="G117" s="135">
        <f>G119</f>
        <v>84</v>
      </c>
      <c r="H117" s="135">
        <f>H119</f>
        <v>84</v>
      </c>
    </row>
    <row r="118" spans="1:8" ht="12" customHeight="1">
      <c r="A118" s="204"/>
      <c r="B118" s="136"/>
      <c r="C118" s="34"/>
      <c r="D118" s="33"/>
      <c r="E118" s="34"/>
      <c r="F118" s="46"/>
      <c r="G118" s="135"/>
      <c r="H118" s="135"/>
    </row>
    <row r="119" spans="1:8" ht="15.75">
      <c r="A119" s="230" t="s">
        <v>339</v>
      </c>
      <c r="B119" s="140" t="s">
        <v>281</v>
      </c>
      <c r="C119" s="79" t="s">
        <v>16</v>
      </c>
      <c r="D119" s="80" t="s">
        <v>371</v>
      </c>
      <c r="E119" s="79" t="s">
        <v>204</v>
      </c>
      <c r="F119" s="121"/>
      <c r="G119" s="138">
        <f>G121</f>
        <v>84</v>
      </c>
      <c r="H119" s="138">
        <f>H121</f>
        <v>84</v>
      </c>
    </row>
    <row r="120" spans="1:8" ht="12.75" customHeight="1">
      <c r="A120" s="204"/>
      <c r="B120" s="136"/>
      <c r="C120" s="34"/>
      <c r="D120" s="33"/>
      <c r="E120" s="34"/>
      <c r="F120" s="46"/>
      <c r="G120" s="135"/>
      <c r="H120" s="135"/>
    </row>
    <row r="121" spans="1:8" ht="15.75">
      <c r="A121" s="204" t="s">
        <v>340</v>
      </c>
      <c r="B121" s="134" t="s">
        <v>83</v>
      </c>
      <c r="C121" s="34" t="s">
        <v>16</v>
      </c>
      <c r="D121" s="33" t="s">
        <v>371</v>
      </c>
      <c r="E121" s="34" t="s">
        <v>84</v>
      </c>
      <c r="F121" s="46"/>
      <c r="G121" s="135">
        <v>84</v>
      </c>
      <c r="H121" s="135">
        <v>84</v>
      </c>
    </row>
    <row r="122" spans="1:8" ht="12" customHeight="1">
      <c r="A122" s="204"/>
      <c r="B122" s="134"/>
      <c r="C122" s="34"/>
      <c r="D122" s="33"/>
      <c r="E122" s="34"/>
      <c r="F122" s="46"/>
      <c r="G122" s="135"/>
      <c r="H122" s="135"/>
    </row>
    <row r="123" spans="1:8" ht="69" customHeight="1">
      <c r="A123" s="204" t="s">
        <v>341</v>
      </c>
      <c r="B123" s="262" t="s">
        <v>509</v>
      </c>
      <c r="C123" s="34" t="s">
        <v>16</v>
      </c>
      <c r="D123" s="33" t="s">
        <v>510</v>
      </c>
      <c r="E123" s="34"/>
      <c r="F123" s="46"/>
      <c r="G123" s="135">
        <f>G125</f>
        <v>36.4</v>
      </c>
      <c r="H123" s="135">
        <f>H125</f>
        <v>37.9</v>
      </c>
    </row>
    <row r="124" spans="1:8" ht="15.75">
      <c r="A124" s="204"/>
      <c r="B124" s="134"/>
      <c r="C124" s="34"/>
      <c r="D124" s="33"/>
      <c r="E124" s="34"/>
      <c r="F124" s="46"/>
      <c r="G124" s="135"/>
      <c r="H124" s="135"/>
    </row>
    <row r="125" spans="1:8" ht="28.5" customHeight="1">
      <c r="A125" s="204" t="s">
        <v>342</v>
      </c>
      <c r="B125" s="170" t="s">
        <v>496</v>
      </c>
      <c r="C125" s="34" t="s">
        <v>16</v>
      </c>
      <c r="D125" s="33" t="s">
        <v>510</v>
      </c>
      <c r="E125" s="34" t="s">
        <v>203</v>
      </c>
      <c r="F125" s="46"/>
      <c r="G125" s="135">
        <f>G127</f>
        <v>36.4</v>
      </c>
      <c r="H125" s="135">
        <f>H127</f>
        <v>37.9</v>
      </c>
    </row>
    <row r="126" spans="1:8" ht="9.75" customHeight="1">
      <c r="A126" s="204"/>
      <c r="B126" s="134"/>
      <c r="C126" s="34"/>
      <c r="D126" s="33"/>
      <c r="E126" s="34"/>
      <c r="F126" s="46"/>
      <c r="G126" s="135"/>
      <c r="H126" s="135"/>
    </row>
    <row r="127" spans="1:8" ht="32.25" customHeight="1">
      <c r="A127" s="204" t="s">
        <v>343</v>
      </c>
      <c r="B127" s="170" t="s">
        <v>257</v>
      </c>
      <c r="C127" s="34" t="s">
        <v>16</v>
      </c>
      <c r="D127" s="33" t="s">
        <v>510</v>
      </c>
      <c r="E127" s="34" t="s">
        <v>82</v>
      </c>
      <c r="F127" s="46"/>
      <c r="G127" s="135">
        <v>36.4</v>
      </c>
      <c r="H127" s="135">
        <v>37.9</v>
      </c>
    </row>
    <row r="128" spans="1:8" ht="15" customHeight="1">
      <c r="A128" s="204"/>
      <c r="B128" s="262"/>
      <c r="C128" s="34"/>
      <c r="D128" s="33"/>
      <c r="E128" s="34"/>
      <c r="F128" s="46"/>
      <c r="G128" s="135"/>
      <c r="H128" s="135"/>
    </row>
    <row r="129" spans="1:8" ht="48" customHeight="1">
      <c r="A129" s="204" t="s">
        <v>344</v>
      </c>
      <c r="B129" s="170" t="s">
        <v>533</v>
      </c>
      <c r="C129" s="34" t="s">
        <v>16</v>
      </c>
      <c r="D129" s="33" t="s">
        <v>443</v>
      </c>
      <c r="E129" s="34"/>
      <c r="F129" s="46"/>
      <c r="G129" s="337">
        <f>G131</f>
        <v>7.6</v>
      </c>
      <c r="H129" s="337">
        <f>H131</f>
        <v>7.9</v>
      </c>
    </row>
    <row r="130" spans="1:8" ht="7.5" customHeight="1">
      <c r="A130" s="204"/>
      <c r="B130" s="262"/>
      <c r="C130" s="34"/>
      <c r="D130" s="33"/>
      <c r="E130" s="34"/>
      <c r="F130" s="46"/>
      <c r="G130" s="337"/>
      <c r="H130" s="135"/>
    </row>
    <row r="131" spans="1:8" ht="36.75" customHeight="1">
      <c r="A131" s="204" t="s">
        <v>345</v>
      </c>
      <c r="B131" s="170" t="s">
        <v>496</v>
      </c>
      <c r="C131" s="34" t="s">
        <v>16</v>
      </c>
      <c r="D131" s="33" t="s">
        <v>443</v>
      </c>
      <c r="E131" s="34" t="s">
        <v>203</v>
      </c>
      <c r="F131" s="46"/>
      <c r="G131" s="337">
        <f>G133</f>
        <v>7.6</v>
      </c>
      <c r="H131" s="337">
        <f>H133</f>
        <v>7.9</v>
      </c>
    </row>
    <row r="132" spans="1:8" ht="15" customHeight="1">
      <c r="A132" s="204"/>
      <c r="B132" s="262"/>
      <c r="C132" s="34"/>
      <c r="D132" s="33"/>
      <c r="E132" s="34"/>
      <c r="F132" s="46"/>
      <c r="G132" s="337"/>
      <c r="H132" s="135"/>
    </row>
    <row r="133" spans="1:8" ht="33.75" customHeight="1">
      <c r="A133" s="204" t="s">
        <v>346</v>
      </c>
      <c r="B133" s="170" t="s">
        <v>257</v>
      </c>
      <c r="C133" s="34" t="s">
        <v>16</v>
      </c>
      <c r="D133" s="33" t="s">
        <v>443</v>
      </c>
      <c r="E133" s="34" t="s">
        <v>82</v>
      </c>
      <c r="F133" s="46"/>
      <c r="G133" s="135">
        <v>7.6</v>
      </c>
      <c r="H133" s="135">
        <v>7.9</v>
      </c>
    </row>
    <row r="134" spans="1:8" ht="15" customHeight="1">
      <c r="A134" s="204"/>
      <c r="B134" s="136"/>
      <c r="C134" s="34"/>
      <c r="D134" s="33"/>
      <c r="E134" s="34"/>
      <c r="F134" s="46"/>
      <c r="G134" s="337"/>
      <c r="H134" s="135"/>
    </row>
    <row r="135" spans="1:8" ht="18" customHeight="1">
      <c r="A135" s="365" t="s">
        <v>347</v>
      </c>
      <c r="B135" s="353" t="s">
        <v>534</v>
      </c>
      <c r="C135" s="34" t="s">
        <v>16</v>
      </c>
      <c r="D135" s="33" t="s">
        <v>444</v>
      </c>
      <c r="E135" s="34"/>
      <c r="F135" s="46"/>
      <c r="G135" s="337">
        <f>G138</f>
        <v>1</v>
      </c>
      <c r="H135" s="337">
        <f>H138</f>
        <v>1</v>
      </c>
    </row>
    <row r="136" spans="1:8" ht="29.25" customHeight="1">
      <c r="A136" s="365"/>
      <c r="B136" s="353"/>
      <c r="C136" s="34"/>
      <c r="D136" s="33"/>
      <c r="E136" s="34"/>
      <c r="F136" s="46"/>
      <c r="G136" s="337"/>
      <c r="H136" s="135"/>
    </row>
    <row r="137" spans="1:8" ht="15.75" customHeight="1">
      <c r="A137" s="336"/>
      <c r="B137" s="338"/>
      <c r="C137" s="34"/>
      <c r="D137" s="33"/>
      <c r="E137" s="34"/>
      <c r="F137" s="46"/>
      <c r="G137" s="337"/>
      <c r="H137" s="135"/>
    </row>
    <row r="138" spans="1:8" ht="34.5" customHeight="1">
      <c r="A138" s="336" t="s">
        <v>348</v>
      </c>
      <c r="B138" s="170" t="s">
        <v>496</v>
      </c>
      <c r="C138" s="34" t="s">
        <v>16</v>
      </c>
      <c r="D138" s="33" t="s">
        <v>444</v>
      </c>
      <c r="E138" s="34" t="s">
        <v>203</v>
      </c>
      <c r="F138" s="46"/>
      <c r="G138" s="337">
        <f>G140</f>
        <v>1</v>
      </c>
      <c r="H138" s="337">
        <f>H140</f>
        <v>1</v>
      </c>
    </row>
    <row r="139" spans="1:8" ht="10.5" customHeight="1">
      <c r="A139" s="204"/>
      <c r="B139" s="289"/>
      <c r="C139" s="34"/>
      <c r="D139" s="33"/>
      <c r="E139" s="34"/>
      <c r="F139" s="46"/>
      <c r="G139" s="337"/>
      <c r="H139" s="135"/>
    </row>
    <row r="140" spans="1:8" ht="30" customHeight="1">
      <c r="A140" s="204" t="s">
        <v>577</v>
      </c>
      <c r="B140" s="170" t="s">
        <v>257</v>
      </c>
      <c r="C140" s="34" t="s">
        <v>16</v>
      </c>
      <c r="D140" s="33" t="s">
        <v>444</v>
      </c>
      <c r="E140" s="34" t="s">
        <v>82</v>
      </c>
      <c r="F140" s="46"/>
      <c r="G140" s="337">
        <v>1</v>
      </c>
      <c r="H140" s="135">
        <v>1</v>
      </c>
    </row>
    <row r="141" spans="1:8" ht="11.25" customHeight="1">
      <c r="A141" s="204"/>
      <c r="B141" s="136"/>
      <c r="C141" s="34"/>
      <c r="D141" s="33"/>
      <c r="E141" s="34"/>
      <c r="F141" s="46"/>
      <c r="G141" s="135"/>
      <c r="H141" s="135"/>
    </row>
    <row r="142" spans="1:8" ht="70.5" customHeight="1">
      <c r="A142" s="365" t="s">
        <v>426</v>
      </c>
      <c r="B142" s="366" t="s">
        <v>537</v>
      </c>
      <c r="C142" s="358" t="s">
        <v>16</v>
      </c>
      <c r="D142" s="358" t="s">
        <v>578</v>
      </c>
      <c r="E142" s="358"/>
      <c r="F142" s="46"/>
      <c r="G142" s="385">
        <f>G145</f>
        <v>21</v>
      </c>
      <c r="H142" s="371">
        <f>H145</f>
        <v>21.7</v>
      </c>
    </row>
    <row r="143" spans="1:8" ht="15.75" customHeight="1">
      <c r="A143" s="365"/>
      <c r="B143" s="366"/>
      <c r="C143" s="358"/>
      <c r="D143" s="358"/>
      <c r="E143" s="358"/>
      <c r="F143" s="46"/>
      <c r="G143" s="385"/>
      <c r="H143" s="371"/>
    </row>
    <row r="144" spans="1:8" ht="9.75" customHeight="1">
      <c r="A144" s="204"/>
      <c r="B144" s="141"/>
      <c r="C144" s="34"/>
      <c r="D144" s="33"/>
      <c r="E144" s="34"/>
      <c r="F144" s="46"/>
      <c r="G144" s="135"/>
      <c r="H144" s="135"/>
    </row>
    <row r="145" spans="1:8" ht="31.5">
      <c r="A145" s="204" t="s">
        <v>427</v>
      </c>
      <c r="B145" s="170" t="s">
        <v>496</v>
      </c>
      <c r="C145" s="34" t="s">
        <v>16</v>
      </c>
      <c r="D145" s="33" t="s">
        <v>578</v>
      </c>
      <c r="E145" s="34" t="s">
        <v>203</v>
      </c>
      <c r="F145" s="46"/>
      <c r="G145" s="135">
        <f>G147</f>
        <v>21</v>
      </c>
      <c r="H145" s="135">
        <f>H147</f>
        <v>21.7</v>
      </c>
    </row>
    <row r="146" spans="1:8" ht="9.75" customHeight="1">
      <c r="A146" s="204"/>
      <c r="B146" s="134"/>
      <c r="C146" s="34"/>
      <c r="D146" s="33"/>
      <c r="E146" s="34"/>
      <c r="F146" s="46"/>
      <c r="G146" s="135"/>
      <c r="H146" s="135"/>
    </row>
    <row r="147" spans="1:8" ht="31.5">
      <c r="A147" s="204" t="s">
        <v>428</v>
      </c>
      <c r="B147" s="170" t="s">
        <v>257</v>
      </c>
      <c r="C147" s="34" t="s">
        <v>16</v>
      </c>
      <c r="D147" s="33" t="s">
        <v>578</v>
      </c>
      <c r="E147" s="34" t="s">
        <v>82</v>
      </c>
      <c r="F147" s="46"/>
      <c r="G147" s="135">
        <v>21</v>
      </c>
      <c r="H147" s="135">
        <v>21.7</v>
      </c>
    </row>
    <row r="148" spans="1:8" ht="12" customHeight="1">
      <c r="A148" s="204"/>
      <c r="B148" s="134"/>
      <c r="C148" s="34"/>
      <c r="D148" s="33"/>
      <c r="E148" s="34"/>
      <c r="F148" s="46"/>
      <c r="G148" s="135"/>
      <c r="H148" s="135"/>
    </row>
    <row r="149" spans="1:8" ht="15.75">
      <c r="A149" s="204" t="s">
        <v>520</v>
      </c>
      <c r="B149" s="141" t="s">
        <v>459</v>
      </c>
      <c r="C149" s="108" t="s">
        <v>16</v>
      </c>
      <c r="D149" s="33" t="s">
        <v>446</v>
      </c>
      <c r="E149" s="9"/>
      <c r="F149" s="46"/>
      <c r="G149" s="135">
        <f>G151</f>
        <v>29.2</v>
      </c>
      <c r="H149" s="135">
        <f>H151</f>
        <v>30.3</v>
      </c>
    </row>
    <row r="150" spans="1:8" ht="9.75" customHeight="1">
      <c r="A150" s="204"/>
      <c r="B150" s="141"/>
      <c r="C150" s="108"/>
      <c r="D150" s="33"/>
      <c r="E150" s="9"/>
      <c r="F150" s="46"/>
      <c r="G150" s="135"/>
      <c r="H150" s="135"/>
    </row>
    <row r="151" spans="1:8" ht="35.25" customHeight="1">
      <c r="A151" s="204" t="s">
        <v>521</v>
      </c>
      <c r="B151" s="170" t="s">
        <v>496</v>
      </c>
      <c r="C151" s="34" t="s">
        <v>16</v>
      </c>
      <c r="D151" s="33" t="s">
        <v>446</v>
      </c>
      <c r="E151" s="34" t="s">
        <v>203</v>
      </c>
      <c r="F151" s="46"/>
      <c r="G151" s="135">
        <f>G153</f>
        <v>29.2</v>
      </c>
      <c r="H151" s="135">
        <f>H153</f>
        <v>30.3</v>
      </c>
    </row>
    <row r="152" spans="1:8" ht="10.5" customHeight="1">
      <c r="A152" s="204"/>
      <c r="B152" s="134"/>
      <c r="C152" s="34"/>
      <c r="D152" s="33"/>
      <c r="E152" s="34"/>
      <c r="F152" s="46"/>
      <c r="G152" s="135"/>
      <c r="H152" s="135"/>
    </row>
    <row r="153" spans="1:8" ht="31.5">
      <c r="A153" s="204" t="s">
        <v>522</v>
      </c>
      <c r="B153" s="170" t="s">
        <v>257</v>
      </c>
      <c r="C153" s="34" t="s">
        <v>16</v>
      </c>
      <c r="D153" s="33" t="s">
        <v>446</v>
      </c>
      <c r="E153" s="34" t="s">
        <v>82</v>
      </c>
      <c r="F153" s="46"/>
      <c r="G153" s="135">
        <v>29.2</v>
      </c>
      <c r="H153" s="135">
        <v>30.3</v>
      </c>
    </row>
    <row r="154" spans="1:8" ht="12.75" customHeight="1">
      <c r="A154" s="204"/>
      <c r="B154" s="134"/>
      <c r="C154" s="34"/>
      <c r="D154" s="33"/>
      <c r="E154" s="34"/>
      <c r="F154" s="46"/>
      <c r="G154" s="135"/>
      <c r="H154" s="135"/>
    </row>
    <row r="155" spans="1:11" ht="15.75">
      <c r="A155" s="207" t="s">
        <v>571</v>
      </c>
      <c r="B155" s="262" t="s">
        <v>558</v>
      </c>
      <c r="C155" s="108" t="s">
        <v>16</v>
      </c>
      <c r="D155" s="34" t="s">
        <v>559</v>
      </c>
      <c r="E155" s="46"/>
      <c r="F155" s="46"/>
      <c r="G155" s="135">
        <f>G157</f>
        <v>2160</v>
      </c>
      <c r="H155" s="135">
        <f>H157</f>
        <v>4277</v>
      </c>
      <c r="K155" s="113"/>
    </row>
    <row r="156" spans="1:11" ht="12" customHeight="1">
      <c r="A156" s="207"/>
      <c r="B156" s="136"/>
      <c r="C156" s="108"/>
      <c r="D156" s="247"/>
      <c r="E156" s="46"/>
      <c r="F156" s="46"/>
      <c r="G156" s="135"/>
      <c r="H156" s="135"/>
      <c r="K156" s="113"/>
    </row>
    <row r="157" spans="1:11" ht="29.25" customHeight="1">
      <c r="A157" s="207" t="s">
        <v>572</v>
      </c>
      <c r="B157" s="170" t="s">
        <v>496</v>
      </c>
      <c r="C157" s="108" t="s">
        <v>16</v>
      </c>
      <c r="D157" s="34" t="s">
        <v>559</v>
      </c>
      <c r="E157" s="9">
        <v>200</v>
      </c>
      <c r="F157" s="58"/>
      <c r="G157" s="135">
        <f>G159</f>
        <v>2160</v>
      </c>
      <c r="H157" s="135">
        <f>H159</f>
        <v>4277</v>
      </c>
      <c r="K157" s="113"/>
    </row>
    <row r="158" spans="1:11" ht="12" customHeight="1">
      <c r="A158" s="207"/>
      <c r="B158" s="141"/>
      <c r="C158" s="108"/>
      <c r="D158" s="33"/>
      <c r="E158" s="9"/>
      <c r="F158" s="58"/>
      <c r="G158" s="135"/>
      <c r="H158" s="135"/>
      <c r="K158" s="113"/>
    </row>
    <row r="159" spans="1:11" ht="33" customHeight="1">
      <c r="A159" s="207" t="s">
        <v>573</v>
      </c>
      <c r="B159" s="170" t="s">
        <v>257</v>
      </c>
      <c r="C159" s="108" t="s">
        <v>16</v>
      </c>
      <c r="D159" s="34" t="s">
        <v>559</v>
      </c>
      <c r="E159" s="9">
        <v>240</v>
      </c>
      <c r="F159" s="58"/>
      <c r="G159" s="135">
        <f>2060+100</f>
        <v>2160</v>
      </c>
      <c r="H159" s="135">
        <f>4077+200</f>
        <v>4277</v>
      </c>
      <c r="K159" s="113"/>
    </row>
    <row r="160" spans="1:11" ht="10.5" customHeight="1">
      <c r="A160" s="207"/>
      <c r="B160" s="134"/>
      <c r="C160" s="53"/>
      <c r="D160" s="33"/>
      <c r="E160" s="9"/>
      <c r="F160" s="58"/>
      <c r="G160" s="135"/>
      <c r="H160" s="135"/>
      <c r="K160" s="113"/>
    </row>
    <row r="161" spans="1:11" ht="49.5" customHeight="1">
      <c r="A161" s="207" t="s">
        <v>574</v>
      </c>
      <c r="B161" s="268" t="s">
        <v>518</v>
      </c>
      <c r="C161" s="53" t="s">
        <v>16</v>
      </c>
      <c r="D161" s="34" t="s">
        <v>456</v>
      </c>
      <c r="E161" s="9"/>
      <c r="F161" s="58"/>
      <c r="G161" s="135">
        <f>G163</f>
        <v>62.4</v>
      </c>
      <c r="H161" s="135">
        <f>H163</f>
        <v>65</v>
      </c>
      <c r="K161" s="113"/>
    </row>
    <row r="162" spans="1:11" ht="12.75" customHeight="1">
      <c r="A162" s="207"/>
      <c r="B162" s="151"/>
      <c r="C162" s="53"/>
      <c r="D162" s="33"/>
      <c r="E162" s="9"/>
      <c r="F162" s="58"/>
      <c r="G162" s="135"/>
      <c r="H162" s="135"/>
      <c r="K162" s="113"/>
    </row>
    <row r="163" spans="1:11" ht="31.5">
      <c r="A163" s="207" t="s">
        <v>575</v>
      </c>
      <c r="B163" s="269" t="s">
        <v>202</v>
      </c>
      <c r="C163" s="53" t="s">
        <v>16</v>
      </c>
      <c r="D163" s="34" t="s">
        <v>456</v>
      </c>
      <c r="E163" s="9">
        <v>200</v>
      </c>
      <c r="F163" s="58"/>
      <c r="G163" s="135">
        <f>G165</f>
        <v>62.4</v>
      </c>
      <c r="H163" s="135">
        <f>H165</f>
        <v>65</v>
      </c>
      <c r="K163" s="113"/>
    </row>
    <row r="164" spans="1:11" ht="10.5" customHeight="1">
      <c r="A164" s="207"/>
      <c r="B164" s="151"/>
      <c r="C164" s="53"/>
      <c r="D164" s="33"/>
      <c r="E164" s="9"/>
      <c r="F164" s="58"/>
      <c r="G164" s="135"/>
      <c r="H164" s="135"/>
      <c r="K164" s="113"/>
    </row>
    <row r="165" spans="1:11" ht="30.75" customHeight="1">
      <c r="A165" s="207" t="s">
        <v>576</v>
      </c>
      <c r="B165" s="268" t="s">
        <v>519</v>
      </c>
      <c r="C165" s="53" t="s">
        <v>16</v>
      </c>
      <c r="D165" s="34" t="s">
        <v>456</v>
      </c>
      <c r="E165" s="9">
        <v>240</v>
      </c>
      <c r="F165" s="58"/>
      <c r="G165" s="135">
        <v>62.4</v>
      </c>
      <c r="H165" s="135">
        <v>65</v>
      </c>
      <c r="K165" s="113"/>
    </row>
    <row r="166" spans="1:11" ht="9.75" customHeight="1">
      <c r="A166" s="207"/>
      <c r="B166" s="310"/>
      <c r="C166" s="53"/>
      <c r="D166" s="33"/>
      <c r="E166" s="9"/>
      <c r="F166" s="58"/>
      <c r="G166" s="135"/>
      <c r="H166" s="135"/>
      <c r="K166" s="113"/>
    </row>
    <row r="167" spans="1:11" ht="31.5">
      <c r="A167" s="216" t="s">
        <v>111</v>
      </c>
      <c r="B167" s="317" t="s">
        <v>17</v>
      </c>
      <c r="C167" s="212" t="s">
        <v>18</v>
      </c>
      <c r="D167" s="213"/>
      <c r="E167" s="212"/>
      <c r="F167" s="214"/>
      <c r="G167" s="215">
        <f>G170+G186</f>
        <v>256.9</v>
      </c>
      <c r="H167" s="215">
        <f>H170+H186</f>
        <v>267.1</v>
      </c>
      <c r="K167" s="113"/>
    </row>
    <row r="168" spans="1:8" ht="10.5" customHeight="1">
      <c r="A168" s="217"/>
      <c r="B168" s="140"/>
      <c r="C168" s="79"/>
      <c r="D168" s="80"/>
      <c r="E168" s="79"/>
      <c r="F168" s="81"/>
      <c r="G168" s="138"/>
      <c r="H168" s="138"/>
    </row>
    <row r="169" spans="1:8" ht="15.75">
      <c r="A169" s="202" t="s">
        <v>112</v>
      </c>
      <c r="B169" s="128" t="s">
        <v>19</v>
      </c>
      <c r="C169" s="26"/>
      <c r="D169" s="33"/>
      <c r="E169" s="34"/>
      <c r="F169" s="46"/>
      <c r="G169" s="135"/>
      <c r="H169" s="135"/>
    </row>
    <row r="170" spans="1:8" ht="12.75" customHeight="1">
      <c r="A170" s="201"/>
      <c r="B170" s="128" t="s">
        <v>20</v>
      </c>
      <c r="C170" s="26" t="s">
        <v>21</v>
      </c>
      <c r="D170" s="33"/>
      <c r="E170" s="34"/>
      <c r="F170" s="46"/>
      <c r="G170" s="126">
        <f>G173+G180</f>
        <v>43.699999999999996</v>
      </c>
      <c r="H170" s="126">
        <f>H173+H180</f>
        <v>45.400000000000006</v>
      </c>
    </row>
    <row r="171" spans="1:8" ht="15.75" customHeight="1" hidden="1">
      <c r="A171" s="192"/>
      <c r="B171" s="128"/>
      <c r="C171" s="26"/>
      <c r="D171" s="33"/>
      <c r="E171" s="34"/>
      <c r="F171" s="46"/>
      <c r="G171" s="135"/>
      <c r="H171" s="135"/>
    </row>
    <row r="172" spans="1:8" ht="45.75" customHeight="1">
      <c r="A172" s="350" t="s">
        <v>113</v>
      </c>
      <c r="B172" s="352" t="s">
        <v>538</v>
      </c>
      <c r="C172" s="45"/>
      <c r="D172" s="22"/>
      <c r="E172" s="45"/>
      <c r="F172" s="10"/>
      <c r="G172" s="143"/>
      <c r="H172" s="143"/>
    </row>
    <row r="173" spans="1:8" ht="21" customHeight="1">
      <c r="A173" s="384"/>
      <c r="B173" s="372"/>
      <c r="C173" s="79" t="s">
        <v>21</v>
      </c>
      <c r="D173" s="80" t="s">
        <v>375</v>
      </c>
      <c r="E173" s="79"/>
      <c r="F173" s="121"/>
      <c r="G173" s="138">
        <f>G175</f>
        <v>33.3</v>
      </c>
      <c r="H173" s="138">
        <f>H175</f>
        <v>34.6</v>
      </c>
    </row>
    <row r="174" spans="1:8" ht="13.5" customHeight="1">
      <c r="A174" s="207"/>
      <c r="B174" s="134"/>
      <c r="C174" s="116"/>
      <c r="D174" s="116"/>
      <c r="E174" s="116"/>
      <c r="F174" s="116"/>
      <c r="G174" s="144"/>
      <c r="H174" s="144"/>
    </row>
    <row r="175" spans="1:8" ht="29.25" customHeight="1">
      <c r="A175" s="207" t="s">
        <v>114</v>
      </c>
      <c r="B175" s="170" t="s">
        <v>496</v>
      </c>
      <c r="C175" s="34" t="s">
        <v>21</v>
      </c>
      <c r="D175" s="33" t="s">
        <v>375</v>
      </c>
      <c r="E175" s="34" t="s">
        <v>203</v>
      </c>
      <c r="F175" s="42"/>
      <c r="G175" s="135">
        <f>G177</f>
        <v>33.3</v>
      </c>
      <c r="H175" s="135">
        <f>H177</f>
        <v>34.6</v>
      </c>
    </row>
    <row r="176" spans="1:8" ht="9" customHeight="1">
      <c r="A176" s="207"/>
      <c r="B176" s="134"/>
      <c r="C176" s="34"/>
      <c r="D176" s="33"/>
      <c r="E176" s="34"/>
      <c r="F176" s="42"/>
      <c r="G176" s="135"/>
      <c r="H176" s="135"/>
    </row>
    <row r="177" spans="1:8" ht="31.5">
      <c r="A177" s="217" t="s">
        <v>223</v>
      </c>
      <c r="B177" s="329" t="s">
        <v>257</v>
      </c>
      <c r="C177" s="79" t="s">
        <v>21</v>
      </c>
      <c r="D177" s="80" t="s">
        <v>375</v>
      </c>
      <c r="E177" s="79" t="s">
        <v>82</v>
      </c>
      <c r="F177" s="81"/>
      <c r="G177" s="138">
        <v>33.3</v>
      </c>
      <c r="H177" s="138">
        <v>34.6</v>
      </c>
    </row>
    <row r="178" spans="1:8" ht="13.5" customHeight="1">
      <c r="A178" s="207"/>
      <c r="B178" s="134"/>
      <c r="C178" s="34"/>
      <c r="D178" s="33"/>
      <c r="E178" s="34"/>
      <c r="F178" s="42"/>
      <c r="G178" s="135"/>
      <c r="H178" s="135"/>
    </row>
    <row r="179" spans="1:8" ht="81.75" customHeight="1">
      <c r="A179" s="351" t="s">
        <v>292</v>
      </c>
      <c r="B179" s="353" t="s">
        <v>539</v>
      </c>
      <c r="C179" s="34"/>
      <c r="D179" s="33"/>
      <c r="E179" s="34"/>
      <c r="F179" s="42"/>
      <c r="G179" s="135"/>
      <c r="H179" s="135"/>
    </row>
    <row r="180" spans="1:8" ht="15.75">
      <c r="A180" s="351"/>
      <c r="B180" s="353"/>
      <c r="C180" s="34" t="s">
        <v>21</v>
      </c>
      <c r="D180" s="33" t="s">
        <v>376</v>
      </c>
      <c r="E180" s="34"/>
      <c r="F180" s="42"/>
      <c r="G180" s="135">
        <f>G182</f>
        <v>10.4</v>
      </c>
      <c r="H180" s="135">
        <f>H182</f>
        <v>10.8</v>
      </c>
    </row>
    <row r="181" spans="1:8" ht="9.75" customHeight="1">
      <c r="A181" s="207"/>
      <c r="B181" s="134"/>
      <c r="C181" s="34"/>
      <c r="D181" s="33"/>
      <c r="E181" s="34"/>
      <c r="F181" s="42"/>
      <c r="G181" s="135"/>
      <c r="H181" s="135"/>
    </row>
    <row r="182" spans="1:8" ht="31.5">
      <c r="A182" s="207" t="s">
        <v>293</v>
      </c>
      <c r="B182" s="170" t="s">
        <v>496</v>
      </c>
      <c r="C182" s="34" t="s">
        <v>21</v>
      </c>
      <c r="D182" s="33" t="s">
        <v>376</v>
      </c>
      <c r="E182" s="34" t="s">
        <v>203</v>
      </c>
      <c r="F182" s="42"/>
      <c r="G182" s="135">
        <f>G184</f>
        <v>10.4</v>
      </c>
      <c r="H182" s="135">
        <f>H184</f>
        <v>10.8</v>
      </c>
    </row>
    <row r="183" spans="1:8" ht="10.5" customHeight="1">
      <c r="A183" s="207"/>
      <c r="B183" s="134"/>
      <c r="C183" s="34"/>
      <c r="D183" s="33"/>
      <c r="E183" s="34"/>
      <c r="F183" s="42"/>
      <c r="G183" s="135"/>
      <c r="H183" s="135"/>
    </row>
    <row r="184" spans="1:8" ht="31.5">
      <c r="A184" s="207" t="s">
        <v>294</v>
      </c>
      <c r="B184" s="170" t="s">
        <v>257</v>
      </c>
      <c r="C184" s="34" t="s">
        <v>21</v>
      </c>
      <c r="D184" s="33" t="s">
        <v>376</v>
      </c>
      <c r="E184" s="34" t="s">
        <v>82</v>
      </c>
      <c r="F184" s="42"/>
      <c r="G184" s="135">
        <v>10.4</v>
      </c>
      <c r="H184" s="135">
        <v>10.8</v>
      </c>
    </row>
    <row r="185" spans="1:8" ht="10.5" customHeight="1" thickBot="1">
      <c r="A185" s="207"/>
      <c r="B185" s="134"/>
      <c r="C185" s="34"/>
      <c r="D185" s="33"/>
      <c r="E185" s="34"/>
      <c r="F185" s="42"/>
      <c r="G185" s="135"/>
      <c r="H185" s="135"/>
    </row>
    <row r="186" spans="1:8" ht="31.5">
      <c r="A186" s="235" t="s">
        <v>190</v>
      </c>
      <c r="B186" s="319" t="s">
        <v>191</v>
      </c>
      <c r="C186" s="237" t="s">
        <v>189</v>
      </c>
      <c r="D186" s="238"/>
      <c r="E186" s="237"/>
      <c r="F186" s="239"/>
      <c r="G186" s="240">
        <f>G190+G196+G202+G208+G214</f>
        <v>213.2</v>
      </c>
      <c r="H186" s="240">
        <f>H190+H196+H202+H208+H214</f>
        <v>221.7</v>
      </c>
    </row>
    <row r="187" spans="1:8" ht="15.75" customHeight="1" thickBot="1">
      <c r="A187" s="241"/>
      <c r="B187" s="242"/>
      <c r="C187" s="243"/>
      <c r="D187" s="244"/>
      <c r="E187" s="243"/>
      <c r="F187" s="245"/>
      <c r="G187" s="246"/>
      <c r="H187" s="246"/>
    </row>
    <row r="188" spans="1:8" ht="0.75" customHeight="1">
      <c r="A188" s="207"/>
      <c r="B188" s="136"/>
      <c r="C188" s="34"/>
      <c r="D188" s="33"/>
      <c r="E188" s="34"/>
      <c r="F188" s="42"/>
      <c r="G188" s="135"/>
      <c r="H188" s="135"/>
    </row>
    <row r="189" spans="1:8" ht="54" customHeight="1">
      <c r="A189" s="351" t="s">
        <v>192</v>
      </c>
      <c r="B189" s="353" t="s">
        <v>552</v>
      </c>
      <c r="C189" s="53"/>
      <c r="D189" s="33"/>
      <c r="E189" s="34"/>
      <c r="F189" s="42"/>
      <c r="G189" s="135"/>
      <c r="H189" s="135"/>
    </row>
    <row r="190" spans="1:8" ht="42.75" customHeight="1">
      <c r="A190" s="351"/>
      <c r="B190" s="353"/>
      <c r="C190" s="53" t="s">
        <v>189</v>
      </c>
      <c r="D190" s="33" t="s">
        <v>447</v>
      </c>
      <c r="E190" s="34"/>
      <c r="F190" s="42"/>
      <c r="G190" s="135">
        <f>G194</f>
        <v>20.8</v>
      </c>
      <c r="H190" s="135">
        <f>H194</f>
        <v>21.6</v>
      </c>
    </row>
    <row r="191" spans="1:8" ht="12" customHeight="1">
      <c r="A191" s="207"/>
      <c r="B191" s="136"/>
      <c r="C191" s="34"/>
      <c r="D191" s="33"/>
      <c r="E191" s="34"/>
      <c r="F191" s="42"/>
      <c r="G191" s="135"/>
      <c r="H191" s="135"/>
    </row>
    <row r="192" spans="1:8" ht="31.5">
      <c r="A192" s="207" t="s">
        <v>193</v>
      </c>
      <c r="B192" s="170" t="s">
        <v>496</v>
      </c>
      <c r="C192" s="34" t="s">
        <v>189</v>
      </c>
      <c r="D192" s="33" t="s">
        <v>447</v>
      </c>
      <c r="E192" s="34" t="s">
        <v>203</v>
      </c>
      <c r="F192" s="42"/>
      <c r="G192" s="135">
        <f>G194</f>
        <v>20.8</v>
      </c>
      <c r="H192" s="135">
        <f>H194</f>
        <v>21.6</v>
      </c>
    </row>
    <row r="193" spans="1:8" ht="12.75" customHeight="1">
      <c r="A193" s="207"/>
      <c r="B193" s="136"/>
      <c r="C193" s="34"/>
      <c r="D193" s="33"/>
      <c r="E193" s="34"/>
      <c r="F193" s="42"/>
      <c r="G193" s="135"/>
      <c r="H193" s="135"/>
    </row>
    <row r="194" spans="1:8" ht="15.75">
      <c r="A194" s="207" t="s">
        <v>224</v>
      </c>
      <c r="B194" s="134" t="s">
        <v>257</v>
      </c>
      <c r="C194" s="34" t="s">
        <v>189</v>
      </c>
      <c r="D194" s="33" t="s">
        <v>447</v>
      </c>
      <c r="E194" s="34" t="s">
        <v>82</v>
      </c>
      <c r="F194" s="42"/>
      <c r="G194" s="135">
        <v>20.8</v>
      </c>
      <c r="H194" s="135">
        <v>21.6</v>
      </c>
    </row>
    <row r="195" spans="1:8" ht="9.75" customHeight="1">
      <c r="A195" s="207"/>
      <c r="B195" s="136"/>
      <c r="C195" s="34"/>
      <c r="D195" s="33"/>
      <c r="E195" s="34"/>
      <c r="F195" s="42"/>
      <c r="G195" s="135"/>
      <c r="H195" s="135"/>
    </row>
    <row r="196" spans="1:8" ht="63" customHeight="1">
      <c r="A196" s="207" t="s">
        <v>194</v>
      </c>
      <c r="B196" s="170" t="s">
        <v>555</v>
      </c>
      <c r="C196" s="34" t="s">
        <v>189</v>
      </c>
      <c r="D196" s="33" t="s">
        <v>378</v>
      </c>
      <c r="E196" s="48"/>
      <c r="F196" s="58"/>
      <c r="G196" s="135">
        <f>G200</f>
        <v>46.8</v>
      </c>
      <c r="H196" s="135">
        <f>H200</f>
        <v>48.7</v>
      </c>
    </row>
    <row r="197" spans="1:8" ht="12" customHeight="1">
      <c r="A197" s="207"/>
      <c r="B197" s="141"/>
      <c r="C197" s="34"/>
      <c r="D197" s="33"/>
      <c r="E197" s="48"/>
      <c r="F197" s="58"/>
      <c r="G197" s="135"/>
      <c r="H197" s="135"/>
    </row>
    <row r="198" spans="1:8" ht="31.5">
      <c r="A198" s="207" t="s">
        <v>195</v>
      </c>
      <c r="B198" s="170" t="s">
        <v>496</v>
      </c>
      <c r="C198" s="34" t="s">
        <v>189</v>
      </c>
      <c r="D198" s="33" t="s">
        <v>378</v>
      </c>
      <c r="E198" s="66">
        <v>200</v>
      </c>
      <c r="F198" s="58"/>
      <c r="G198" s="135">
        <f>G196</f>
        <v>46.8</v>
      </c>
      <c r="H198" s="135">
        <f>H196</f>
        <v>48.7</v>
      </c>
    </row>
    <row r="199" spans="1:8" ht="10.5" customHeight="1">
      <c r="A199" s="207"/>
      <c r="B199" s="136"/>
      <c r="C199" s="48"/>
      <c r="D199" s="58"/>
      <c r="E199" s="48"/>
      <c r="F199" s="58"/>
      <c r="G199" s="145"/>
      <c r="H199" s="145"/>
    </row>
    <row r="200" spans="1:8" ht="31.5">
      <c r="A200" s="207" t="s">
        <v>225</v>
      </c>
      <c r="B200" s="170" t="s">
        <v>257</v>
      </c>
      <c r="C200" s="34" t="s">
        <v>189</v>
      </c>
      <c r="D200" s="33" t="s">
        <v>378</v>
      </c>
      <c r="E200" s="66">
        <v>240</v>
      </c>
      <c r="F200" s="58"/>
      <c r="G200" s="135">
        <v>46.8</v>
      </c>
      <c r="H200" s="135">
        <v>48.7</v>
      </c>
    </row>
    <row r="201" spans="1:8" ht="10.5" customHeight="1">
      <c r="A201" s="207"/>
      <c r="B201" s="146"/>
      <c r="C201" s="34"/>
      <c r="D201" s="33"/>
      <c r="E201" s="66"/>
      <c r="F201" s="58"/>
      <c r="G201" s="135"/>
      <c r="H201" s="135"/>
    </row>
    <row r="202" spans="1:8" ht="79.5" customHeight="1">
      <c r="A202" s="207" t="s">
        <v>196</v>
      </c>
      <c r="B202" s="353" t="s">
        <v>553</v>
      </c>
      <c r="C202" s="34" t="s">
        <v>189</v>
      </c>
      <c r="D202" s="33" t="s">
        <v>448</v>
      </c>
      <c r="E202" s="66"/>
      <c r="F202" s="58"/>
      <c r="G202" s="135">
        <f>G206</f>
        <v>20.8</v>
      </c>
      <c r="H202" s="135">
        <f>H206</f>
        <v>21.6</v>
      </c>
    </row>
    <row r="203" spans="1:8" ht="15" customHeight="1">
      <c r="A203" s="207"/>
      <c r="B203" s="353"/>
      <c r="C203" s="34"/>
      <c r="D203" s="33"/>
      <c r="E203" s="66"/>
      <c r="F203" s="58"/>
      <c r="G203" s="135"/>
      <c r="H203" s="135"/>
    </row>
    <row r="204" spans="1:8" ht="39" customHeight="1">
      <c r="A204" s="207" t="s">
        <v>197</v>
      </c>
      <c r="B204" s="170" t="s">
        <v>496</v>
      </c>
      <c r="C204" s="34" t="s">
        <v>189</v>
      </c>
      <c r="D204" s="33" t="s">
        <v>448</v>
      </c>
      <c r="E204" s="66">
        <v>200</v>
      </c>
      <c r="F204" s="58"/>
      <c r="G204" s="135">
        <f>G202</f>
        <v>20.8</v>
      </c>
      <c r="H204" s="135">
        <f>H202</f>
        <v>21.6</v>
      </c>
    </row>
    <row r="205" spans="1:8" ht="10.5" customHeight="1">
      <c r="A205" s="207"/>
      <c r="B205" s="146"/>
      <c r="C205" s="34"/>
      <c r="D205" s="33"/>
      <c r="E205" s="66"/>
      <c r="F205" s="58"/>
      <c r="G205" s="135"/>
      <c r="H205" s="135"/>
    </row>
    <row r="206" spans="1:8" ht="15.75" customHeight="1">
      <c r="A206" s="207" t="s">
        <v>226</v>
      </c>
      <c r="B206" s="170" t="s">
        <v>257</v>
      </c>
      <c r="C206" s="34" t="s">
        <v>189</v>
      </c>
      <c r="D206" s="33" t="s">
        <v>448</v>
      </c>
      <c r="E206" s="66">
        <v>240</v>
      </c>
      <c r="F206" s="58"/>
      <c r="G206" s="135">
        <v>20.8</v>
      </c>
      <c r="H206" s="135">
        <v>21.6</v>
      </c>
    </row>
    <row r="207" spans="1:8" ht="10.5" customHeight="1">
      <c r="A207" s="207"/>
      <c r="B207" s="134"/>
      <c r="C207" s="34"/>
      <c r="D207" s="33"/>
      <c r="E207" s="66"/>
      <c r="F207" s="58"/>
      <c r="G207" s="135"/>
      <c r="H207" s="135"/>
    </row>
    <row r="208" spans="1:8" ht="61.5" customHeight="1">
      <c r="A208" s="207" t="s">
        <v>198</v>
      </c>
      <c r="B208" s="288" t="s">
        <v>465</v>
      </c>
      <c r="C208" s="164" t="s">
        <v>189</v>
      </c>
      <c r="D208" s="165" t="s">
        <v>579</v>
      </c>
      <c r="E208" s="166"/>
      <c r="F208" s="167"/>
      <c r="G208" s="168">
        <f>G210</f>
        <v>52</v>
      </c>
      <c r="H208" s="168">
        <f>H210</f>
        <v>54.1</v>
      </c>
    </row>
    <row r="209" spans="1:8" ht="10.5" customHeight="1">
      <c r="A209" s="207"/>
      <c r="B209" s="169"/>
      <c r="C209" s="164"/>
      <c r="D209" s="165"/>
      <c r="E209" s="166"/>
      <c r="F209" s="167"/>
      <c r="G209" s="168"/>
      <c r="H209" s="168"/>
    </row>
    <row r="210" spans="1:8" ht="31.5">
      <c r="A210" s="207" t="s">
        <v>199</v>
      </c>
      <c r="B210" s="170" t="s">
        <v>496</v>
      </c>
      <c r="C210" s="164" t="s">
        <v>189</v>
      </c>
      <c r="D210" s="165" t="s">
        <v>579</v>
      </c>
      <c r="E210" s="166">
        <v>200</v>
      </c>
      <c r="F210" s="167"/>
      <c r="G210" s="168">
        <f>G212</f>
        <v>52</v>
      </c>
      <c r="H210" s="168">
        <f>H212</f>
        <v>54.1</v>
      </c>
    </row>
    <row r="211" spans="1:8" ht="3.75" customHeight="1">
      <c r="A211" s="207"/>
      <c r="B211" s="163"/>
      <c r="C211" s="164"/>
      <c r="D211" s="165"/>
      <c r="E211" s="166"/>
      <c r="F211" s="167"/>
      <c r="G211" s="168"/>
      <c r="H211" s="168"/>
    </row>
    <row r="212" spans="1:8" ht="34.5" customHeight="1">
      <c r="A212" s="207" t="s">
        <v>227</v>
      </c>
      <c r="B212" s="170" t="s">
        <v>257</v>
      </c>
      <c r="C212" s="164" t="s">
        <v>189</v>
      </c>
      <c r="D212" s="165" t="s">
        <v>579</v>
      </c>
      <c r="E212" s="166">
        <v>240</v>
      </c>
      <c r="F212" s="167"/>
      <c r="G212" s="168">
        <v>52</v>
      </c>
      <c r="H212" s="168">
        <v>54.1</v>
      </c>
    </row>
    <row r="213" spans="1:8" ht="11.25" customHeight="1">
      <c r="A213" s="207"/>
      <c r="B213" s="134"/>
      <c r="C213" s="164"/>
      <c r="D213" s="165"/>
      <c r="E213" s="166"/>
      <c r="F213" s="167"/>
      <c r="G213" s="168"/>
      <c r="H213" s="168"/>
    </row>
    <row r="214" spans="1:8" ht="110.25" customHeight="1">
      <c r="A214" s="207" t="s">
        <v>461</v>
      </c>
      <c r="B214" s="265" t="s">
        <v>495</v>
      </c>
      <c r="C214" s="164" t="s">
        <v>189</v>
      </c>
      <c r="D214" s="165" t="s">
        <v>466</v>
      </c>
      <c r="E214" s="166"/>
      <c r="F214" s="167"/>
      <c r="G214" s="168">
        <f>G216</f>
        <v>72.8</v>
      </c>
      <c r="H214" s="168">
        <f>H216</f>
        <v>75.7</v>
      </c>
    </row>
    <row r="215" spans="1:8" ht="11.25" customHeight="1">
      <c r="A215" s="207"/>
      <c r="B215" s="134"/>
      <c r="C215" s="164"/>
      <c r="D215" s="165"/>
      <c r="E215" s="166"/>
      <c r="F215" s="167"/>
      <c r="G215" s="168"/>
      <c r="H215" s="168"/>
    </row>
    <row r="216" spans="1:8" ht="30.75" customHeight="1">
      <c r="A216" s="207" t="s">
        <v>462</v>
      </c>
      <c r="B216" s="170" t="s">
        <v>496</v>
      </c>
      <c r="C216" s="164" t="s">
        <v>189</v>
      </c>
      <c r="D216" s="165" t="s">
        <v>466</v>
      </c>
      <c r="E216" s="166">
        <v>200</v>
      </c>
      <c r="F216" s="167"/>
      <c r="G216" s="168">
        <f>G218</f>
        <v>72.8</v>
      </c>
      <c r="H216" s="168">
        <f>H218</f>
        <v>75.7</v>
      </c>
    </row>
    <row r="217" spans="1:8" ht="10.5" customHeight="1">
      <c r="A217" s="207"/>
      <c r="B217" s="134"/>
      <c r="C217" s="164"/>
      <c r="D217" s="165"/>
      <c r="E217" s="166"/>
      <c r="F217" s="167"/>
      <c r="G217" s="168"/>
      <c r="H217" s="168"/>
    </row>
    <row r="218" spans="1:8" ht="35.25" customHeight="1">
      <c r="A218" s="217" t="s">
        <v>463</v>
      </c>
      <c r="B218" s="329" t="s">
        <v>257</v>
      </c>
      <c r="C218" s="331" t="s">
        <v>189</v>
      </c>
      <c r="D218" s="332" t="s">
        <v>466</v>
      </c>
      <c r="E218" s="333">
        <v>240</v>
      </c>
      <c r="F218" s="334"/>
      <c r="G218" s="335">
        <v>72.8</v>
      </c>
      <c r="H218" s="335">
        <v>75.7</v>
      </c>
    </row>
    <row r="219" spans="1:8" ht="18.75" customHeight="1">
      <c r="A219" s="193" t="s">
        <v>115</v>
      </c>
      <c r="B219" s="176" t="s">
        <v>22</v>
      </c>
      <c r="C219" s="180" t="s">
        <v>23</v>
      </c>
      <c r="D219" s="180"/>
      <c r="E219" s="180"/>
      <c r="F219" s="177"/>
      <c r="G219" s="178">
        <f>G221+G241</f>
        <v>331.6</v>
      </c>
      <c r="H219" s="178">
        <f>H221+H241</f>
        <v>378.20000000000005</v>
      </c>
    </row>
    <row r="220" spans="1:8" ht="15.75" customHeight="1">
      <c r="A220" s="192"/>
      <c r="B220" s="137"/>
      <c r="C220" s="120"/>
      <c r="D220" s="120"/>
      <c r="E220" s="120"/>
      <c r="F220" s="121"/>
      <c r="G220" s="179"/>
      <c r="H220" s="179"/>
    </row>
    <row r="221" spans="1:8" ht="18.75" customHeight="1">
      <c r="A221" s="216" t="s">
        <v>116</v>
      </c>
      <c r="B221" s="176" t="s">
        <v>24</v>
      </c>
      <c r="C221" s="180" t="s">
        <v>25</v>
      </c>
      <c r="D221" s="180"/>
      <c r="E221" s="180"/>
      <c r="F221" s="177"/>
      <c r="G221" s="178">
        <f>G223+G229+G235</f>
        <v>310.8</v>
      </c>
      <c r="H221" s="178">
        <f>H223+H229+H235</f>
        <v>356.6</v>
      </c>
    </row>
    <row r="222" spans="1:8" ht="14.25" customHeight="1">
      <c r="A222" s="217"/>
      <c r="B222" s="137"/>
      <c r="C222" s="120"/>
      <c r="D222" s="120"/>
      <c r="E222" s="120"/>
      <c r="F222" s="121"/>
      <c r="G222" s="179"/>
      <c r="H222" s="179"/>
    </row>
    <row r="223" spans="1:8" ht="51.75" customHeight="1" hidden="1">
      <c r="A223" s="318" t="s">
        <v>117</v>
      </c>
      <c r="B223" s="264" t="s">
        <v>467</v>
      </c>
      <c r="C223" s="34" t="s">
        <v>25</v>
      </c>
      <c r="D223" s="33" t="s">
        <v>381</v>
      </c>
      <c r="E223" s="34"/>
      <c r="F223" s="42"/>
      <c r="G223" s="135">
        <f>G227</f>
        <v>0</v>
      </c>
      <c r="H223" s="135">
        <f>H227</f>
        <v>0</v>
      </c>
    </row>
    <row r="224" spans="1:8" ht="17.25" customHeight="1" hidden="1">
      <c r="A224" s="207"/>
      <c r="B224" s="174"/>
      <c r="C224" s="34"/>
      <c r="D224" s="33"/>
      <c r="E224" s="34"/>
      <c r="F224" s="42"/>
      <c r="G224" s="135"/>
      <c r="H224" s="135"/>
    </row>
    <row r="225" spans="1:8" ht="33.75" customHeight="1" hidden="1">
      <c r="A225" s="207" t="s">
        <v>118</v>
      </c>
      <c r="B225" s="170" t="s">
        <v>496</v>
      </c>
      <c r="C225" s="34" t="s">
        <v>25</v>
      </c>
      <c r="D225" s="33" t="s">
        <v>381</v>
      </c>
      <c r="E225" s="34" t="s">
        <v>203</v>
      </c>
      <c r="F225" s="42"/>
      <c r="G225" s="135">
        <f>G227</f>
        <v>0</v>
      </c>
      <c r="H225" s="135">
        <f>H227</f>
        <v>0</v>
      </c>
    </row>
    <row r="226" spans="1:8" ht="18" customHeight="1" hidden="1">
      <c r="A226" s="207"/>
      <c r="B226" s="134"/>
      <c r="C226" s="34"/>
      <c r="D226" s="33"/>
      <c r="E226" s="34"/>
      <c r="F226" s="42"/>
      <c r="G226" s="135"/>
      <c r="H226" s="135"/>
    </row>
    <row r="227" spans="1:8" ht="31.5" customHeight="1" hidden="1">
      <c r="A227" s="207" t="s">
        <v>228</v>
      </c>
      <c r="B227" s="170" t="s">
        <v>257</v>
      </c>
      <c r="C227" s="34" t="s">
        <v>25</v>
      </c>
      <c r="D227" s="33" t="s">
        <v>381</v>
      </c>
      <c r="E227" s="34" t="s">
        <v>82</v>
      </c>
      <c r="F227" s="42"/>
      <c r="G227" s="135"/>
      <c r="H227" s="135"/>
    </row>
    <row r="228" spans="1:8" ht="3" customHeight="1">
      <c r="A228" s="207"/>
      <c r="B228" s="175"/>
      <c r="C228" s="34"/>
      <c r="D228" s="33"/>
      <c r="E228" s="34"/>
      <c r="F228" s="42"/>
      <c r="G228" s="135"/>
      <c r="H228" s="135"/>
    </row>
    <row r="229" spans="1:8" ht="141" customHeight="1">
      <c r="A229" s="266" t="s">
        <v>117</v>
      </c>
      <c r="B229" s="265" t="s">
        <v>554</v>
      </c>
      <c r="C229" s="34" t="s">
        <v>25</v>
      </c>
      <c r="D229" s="33" t="s">
        <v>580</v>
      </c>
      <c r="E229" s="34"/>
      <c r="F229" s="42"/>
      <c r="G229" s="171">
        <f>G233</f>
        <v>290</v>
      </c>
      <c r="H229" s="171">
        <f>H233</f>
        <v>335</v>
      </c>
    </row>
    <row r="230" spans="1:8" ht="7.5" customHeight="1">
      <c r="A230" s="207"/>
      <c r="B230" s="174"/>
      <c r="C230" s="34"/>
      <c r="D230" s="33"/>
      <c r="E230" s="34"/>
      <c r="F230" s="42"/>
      <c r="G230" s="171"/>
      <c r="H230" s="171"/>
    </row>
    <row r="231" spans="1:8" ht="31.5" customHeight="1">
      <c r="A231" s="207" t="s">
        <v>118</v>
      </c>
      <c r="B231" s="170" t="s">
        <v>496</v>
      </c>
      <c r="C231" s="34" t="s">
        <v>25</v>
      </c>
      <c r="D231" s="33" t="s">
        <v>580</v>
      </c>
      <c r="E231" s="34" t="s">
        <v>203</v>
      </c>
      <c r="F231" s="42"/>
      <c r="G231" s="135">
        <f>G233</f>
        <v>290</v>
      </c>
      <c r="H231" s="135">
        <f>H233</f>
        <v>335</v>
      </c>
    </row>
    <row r="232" spans="1:8" ht="6" customHeight="1">
      <c r="A232" s="207"/>
      <c r="B232" s="134"/>
      <c r="C232" s="34"/>
      <c r="D232" s="33"/>
      <c r="E232" s="34"/>
      <c r="F232" s="42"/>
      <c r="G232" s="135"/>
      <c r="H232" s="135"/>
    </row>
    <row r="233" spans="1:8" ht="37.5" customHeight="1">
      <c r="A233" s="207" t="s">
        <v>228</v>
      </c>
      <c r="B233" s="170" t="s">
        <v>257</v>
      </c>
      <c r="C233" s="34" t="s">
        <v>25</v>
      </c>
      <c r="D233" s="33" t="s">
        <v>580</v>
      </c>
      <c r="E233" s="34" t="s">
        <v>82</v>
      </c>
      <c r="F233" s="42"/>
      <c r="G233" s="135">
        <f>220+70</f>
        <v>290</v>
      </c>
      <c r="H233" s="135">
        <f>250+85</f>
        <v>335</v>
      </c>
    </row>
    <row r="234" spans="1:8" ht="9" customHeight="1">
      <c r="A234" s="207"/>
      <c r="B234" s="174"/>
      <c r="C234" s="34"/>
      <c r="D234" s="33"/>
      <c r="E234" s="34"/>
      <c r="F234" s="42"/>
      <c r="G234" s="135"/>
      <c r="H234" s="135"/>
    </row>
    <row r="235" spans="1:8" ht="47.25">
      <c r="A235" s="207" t="s">
        <v>119</v>
      </c>
      <c r="B235" s="279" t="s">
        <v>468</v>
      </c>
      <c r="C235" s="34" t="s">
        <v>25</v>
      </c>
      <c r="D235" s="33" t="s">
        <v>449</v>
      </c>
      <c r="E235" s="34"/>
      <c r="F235" s="42"/>
      <c r="G235" s="135">
        <f>G239</f>
        <v>20.8</v>
      </c>
      <c r="H235" s="135">
        <f>H239</f>
        <v>21.6</v>
      </c>
    </row>
    <row r="236" spans="1:8" ht="12" customHeight="1">
      <c r="A236" s="207"/>
      <c r="B236" s="174"/>
      <c r="C236" s="34"/>
      <c r="D236" s="33"/>
      <c r="E236" s="34"/>
      <c r="F236" s="42"/>
      <c r="G236" s="135"/>
      <c r="H236" s="135"/>
    </row>
    <row r="237" spans="1:8" ht="31.5">
      <c r="A237" s="207" t="s">
        <v>120</v>
      </c>
      <c r="B237" s="170" t="s">
        <v>496</v>
      </c>
      <c r="C237" s="34" t="s">
        <v>25</v>
      </c>
      <c r="D237" s="33" t="s">
        <v>449</v>
      </c>
      <c r="E237" s="34" t="s">
        <v>203</v>
      </c>
      <c r="F237" s="42"/>
      <c r="G237" s="135">
        <f>G239</f>
        <v>20.8</v>
      </c>
      <c r="H237" s="135">
        <f>H239</f>
        <v>21.6</v>
      </c>
    </row>
    <row r="238" spans="1:8" ht="9.75" customHeight="1">
      <c r="A238" s="207"/>
      <c r="B238" s="134"/>
      <c r="C238" s="34"/>
      <c r="D238" s="33"/>
      <c r="E238" s="34"/>
      <c r="F238" s="42"/>
      <c r="G238" s="135"/>
      <c r="H238" s="135"/>
    </row>
    <row r="239" spans="1:8" ht="32.25" customHeight="1">
      <c r="A239" s="207" t="s">
        <v>229</v>
      </c>
      <c r="B239" s="170" t="s">
        <v>257</v>
      </c>
      <c r="C239" s="34" t="s">
        <v>25</v>
      </c>
      <c r="D239" s="33" t="s">
        <v>449</v>
      </c>
      <c r="E239" s="34" t="s">
        <v>82</v>
      </c>
      <c r="F239" s="42"/>
      <c r="G239" s="135">
        <v>20.8</v>
      </c>
      <c r="H239" s="135">
        <v>21.6</v>
      </c>
    </row>
    <row r="240" spans="1:8" ht="8.25" customHeight="1">
      <c r="A240" s="207"/>
      <c r="B240" s="136"/>
      <c r="C240" s="34"/>
      <c r="D240" s="33"/>
      <c r="E240" s="34"/>
      <c r="F240" s="42"/>
      <c r="G240" s="135"/>
      <c r="H240" s="135"/>
    </row>
    <row r="241" spans="1:8" ht="16.5" customHeight="1">
      <c r="A241" s="321" t="s">
        <v>512</v>
      </c>
      <c r="B241" s="176" t="s">
        <v>511</v>
      </c>
      <c r="C241" s="212" t="s">
        <v>516</v>
      </c>
      <c r="D241" s="213"/>
      <c r="E241" s="212"/>
      <c r="F241" s="214"/>
      <c r="G241" s="215">
        <f>G243</f>
        <v>20.8</v>
      </c>
      <c r="H241" s="215">
        <f>H243</f>
        <v>21.6</v>
      </c>
    </row>
    <row r="242" spans="1:8" ht="16.5" customHeight="1">
      <c r="A242" s="217"/>
      <c r="B242" s="137"/>
      <c r="C242" s="79"/>
      <c r="D242" s="80"/>
      <c r="E242" s="79"/>
      <c r="F242" s="81"/>
      <c r="G242" s="138"/>
      <c r="H242" s="138"/>
    </row>
    <row r="243" spans="1:8" ht="47.25" customHeight="1">
      <c r="A243" s="207" t="s">
        <v>513</v>
      </c>
      <c r="B243" s="170" t="s">
        <v>469</v>
      </c>
      <c r="C243" s="34" t="s">
        <v>516</v>
      </c>
      <c r="D243" s="33" t="s">
        <v>384</v>
      </c>
      <c r="E243" s="34"/>
      <c r="F243" s="42"/>
      <c r="G243" s="135">
        <f>G245</f>
        <v>20.8</v>
      </c>
      <c r="H243" s="135">
        <f>H245</f>
        <v>21.6</v>
      </c>
    </row>
    <row r="244" spans="1:8" ht="10.5" customHeight="1">
      <c r="A244" s="207"/>
      <c r="B244" s="136"/>
      <c r="C244" s="34"/>
      <c r="D244" s="33"/>
      <c r="E244" s="34"/>
      <c r="F244" s="42"/>
      <c r="G244" s="135"/>
      <c r="H244" s="135"/>
    </row>
    <row r="245" spans="1:8" ht="28.5" customHeight="1">
      <c r="A245" s="207" t="s">
        <v>514</v>
      </c>
      <c r="B245" s="170" t="s">
        <v>496</v>
      </c>
      <c r="C245" s="34" t="s">
        <v>516</v>
      </c>
      <c r="D245" s="33" t="s">
        <v>384</v>
      </c>
      <c r="E245" s="34" t="s">
        <v>203</v>
      </c>
      <c r="F245" s="42"/>
      <c r="G245" s="135">
        <f>G247</f>
        <v>20.8</v>
      </c>
      <c r="H245" s="135">
        <f>H247</f>
        <v>21.6</v>
      </c>
    </row>
    <row r="246" spans="1:8" ht="6.75" customHeight="1">
      <c r="A246" s="207"/>
      <c r="B246" s="136"/>
      <c r="C246" s="34"/>
      <c r="D246" s="33"/>
      <c r="E246" s="34"/>
      <c r="F246" s="42"/>
      <c r="G246" s="135"/>
      <c r="H246" s="135"/>
    </row>
    <row r="247" spans="1:8" ht="33" customHeight="1">
      <c r="A247" s="207" t="s">
        <v>515</v>
      </c>
      <c r="B247" s="170" t="s">
        <v>257</v>
      </c>
      <c r="C247" s="34" t="s">
        <v>516</v>
      </c>
      <c r="D247" s="33" t="s">
        <v>384</v>
      </c>
      <c r="E247" s="34" t="s">
        <v>82</v>
      </c>
      <c r="F247" s="42"/>
      <c r="G247" s="135">
        <v>20.8</v>
      </c>
      <c r="H247" s="135">
        <v>21.6</v>
      </c>
    </row>
    <row r="248" spans="1:8" ht="6.75" customHeight="1">
      <c r="A248" s="207"/>
      <c r="B248" s="134"/>
      <c r="C248" s="34"/>
      <c r="D248" s="33"/>
      <c r="E248" s="34"/>
      <c r="F248" s="42"/>
      <c r="G248" s="135"/>
      <c r="H248" s="135"/>
    </row>
    <row r="249" spans="1:8" ht="15.75">
      <c r="A249" s="193" t="s">
        <v>123</v>
      </c>
      <c r="B249" s="131" t="s">
        <v>26</v>
      </c>
      <c r="C249" s="35" t="s">
        <v>27</v>
      </c>
      <c r="D249" s="36"/>
      <c r="E249" s="35"/>
      <c r="F249" s="38"/>
      <c r="G249" s="132">
        <f>G251</f>
        <v>33484.1</v>
      </c>
      <c r="H249" s="132">
        <f>H251</f>
        <v>31425.3</v>
      </c>
    </row>
    <row r="250" spans="1:8" ht="15.75">
      <c r="A250" s="192"/>
      <c r="B250" s="129"/>
      <c r="C250" s="31"/>
      <c r="D250" s="23"/>
      <c r="E250" s="31"/>
      <c r="F250" s="16"/>
      <c r="G250" s="130"/>
      <c r="H250" s="130"/>
    </row>
    <row r="251" spans="1:8" ht="15.75">
      <c r="A251" s="193" t="s">
        <v>124</v>
      </c>
      <c r="B251" s="147" t="s">
        <v>28</v>
      </c>
      <c r="C251" s="35" t="s">
        <v>29</v>
      </c>
      <c r="D251" s="36"/>
      <c r="E251" s="37"/>
      <c r="F251" s="38"/>
      <c r="G251" s="132">
        <f>G254+G260+G266+G272+G278+G285+G297+G303+G310+G316+G326+G332+G338+G350+G356+G362+G344</f>
        <v>33484.1</v>
      </c>
      <c r="H251" s="132">
        <f>H254+H260+H266+H272+H278+H285+H297+H303+H310+H316+H326+H332+H338+H350+H356+H362+H344</f>
        <v>31425.3</v>
      </c>
    </row>
    <row r="252" spans="1:8" ht="15.75">
      <c r="A252" s="192"/>
      <c r="B252" s="127"/>
      <c r="C252" s="50"/>
      <c r="D252" s="51"/>
      <c r="E252" s="32"/>
      <c r="F252" s="68"/>
      <c r="G252" s="139"/>
      <c r="H252" s="139"/>
    </row>
    <row r="253" spans="1:8" ht="46.5" customHeight="1">
      <c r="A253" s="350" t="s">
        <v>125</v>
      </c>
      <c r="B253" s="352" t="s">
        <v>540</v>
      </c>
      <c r="C253" s="354" t="s">
        <v>29</v>
      </c>
      <c r="D253" s="33"/>
      <c r="E253" s="9"/>
      <c r="F253" s="42"/>
      <c r="G253" s="135"/>
      <c r="H253" s="135"/>
    </row>
    <row r="254" spans="1:8" ht="17.25" customHeight="1">
      <c r="A254" s="351"/>
      <c r="B254" s="353"/>
      <c r="C254" s="355"/>
      <c r="D254" s="33" t="s">
        <v>581</v>
      </c>
      <c r="E254" s="9"/>
      <c r="F254" s="42"/>
      <c r="G254" s="135">
        <f>G258</f>
        <v>5788</v>
      </c>
      <c r="H254" s="135">
        <f>H258</f>
        <v>6099</v>
      </c>
    </row>
    <row r="255" spans="1:8" ht="15.75">
      <c r="A255" s="207"/>
      <c r="B255" s="136"/>
      <c r="C255" s="34"/>
      <c r="D255" s="33"/>
      <c r="E255" s="9"/>
      <c r="F255" s="42"/>
      <c r="G255" s="135"/>
      <c r="H255" s="135"/>
    </row>
    <row r="256" spans="1:8" ht="31.5">
      <c r="A256" s="207" t="s">
        <v>126</v>
      </c>
      <c r="B256" s="170" t="s">
        <v>496</v>
      </c>
      <c r="C256" s="34" t="s">
        <v>29</v>
      </c>
      <c r="D256" s="33" t="s">
        <v>581</v>
      </c>
      <c r="E256" s="9">
        <v>200</v>
      </c>
      <c r="F256" s="42"/>
      <c r="G256" s="135">
        <f>G258</f>
        <v>5788</v>
      </c>
      <c r="H256" s="135">
        <f>H258</f>
        <v>6099</v>
      </c>
    </row>
    <row r="257" spans="1:8" ht="15.75" customHeight="1">
      <c r="A257" s="207"/>
      <c r="B257" s="136" t="s">
        <v>77</v>
      </c>
      <c r="C257" s="34"/>
      <c r="D257" s="33"/>
      <c r="E257" s="9"/>
      <c r="F257" s="42"/>
      <c r="G257" s="135"/>
      <c r="H257" s="135"/>
    </row>
    <row r="258" spans="1:8" ht="31.5">
      <c r="A258" s="207" t="s">
        <v>231</v>
      </c>
      <c r="B258" s="170" t="s">
        <v>257</v>
      </c>
      <c r="C258" s="34" t="s">
        <v>29</v>
      </c>
      <c r="D258" s="33" t="s">
        <v>581</v>
      </c>
      <c r="E258" s="9">
        <v>240</v>
      </c>
      <c r="F258" s="42"/>
      <c r="G258" s="135">
        <v>5788</v>
      </c>
      <c r="H258" s="135">
        <v>6099</v>
      </c>
    </row>
    <row r="259" spans="1:9" ht="12.75" customHeight="1">
      <c r="A259" s="207"/>
      <c r="B259" s="134"/>
      <c r="C259" s="34"/>
      <c r="D259" s="33"/>
      <c r="E259" s="9"/>
      <c r="F259" s="42"/>
      <c r="G259" s="135"/>
      <c r="H259" s="135"/>
      <c r="I259" s="111"/>
    </row>
    <row r="260" spans="1:8" ht="48" customHeight="1">
      <c r="A260" s="207" t="s">
        <v>127</v>
      </c>
      <c r="B260" s="170" t="s">
        <v>541</v>
      </c>
      <c r="C260" s="34" t="s">
        <v>29</v>
      </c>
      <c r="D260" s="33" t="s">
        <v>386</v>
      </c>
      <c r="E260" s="9"/>
      <c r="F260" s="42"/>
      <c r="G260" s="135">
        <f>G264</f>
        <v>16681.1</v>
      </c>
      <c r="H260" s="135">
        <f>H264</f>
        <v>13831.7</v>
      </c>
    </row>
    <row r="261" spans="1:8" ht="12.75" customHeight="1">
      <c r="A261" s="207"/>
      <c r="B261" s="134"/>
      <c r="C261" s="34"/>
      <c r="D261" s="33"/>
      <c r="E261" s="9"/>
      <c r="F261" s="42"/>
      <c r="G261" s="135"/>
      <c r="H261" s="135"/>
    </row>
    <row r="262" spans="1:8" ht="31.5">
      <c r="A262" s="207" t="s">
        <v>128</v>
      </c>
      <c r="B262" s="170" t="s">
        <v>496</v>
      </c>
      <c r="C262" s="34" t="s">
        <v>29</v>
      </c>
      <c r="D262" s="33" t="s">
        <v>386</v>
      </c>
      <c r="E262" s="9">
        <v>200</v>
      </c>
      <c r="F262" s="42"/>
      <c r="G262" s="135">
        <f>G264</f>
        <v>16681.1</v>
      </c>
      <c r="H262" s="135">
        <f>H264</f>
        <v>13831.7</v>
      </c>
    </row>
    <row r="263" spans="1:8" ht="7.5" customHeight="1">
      <c r="A263" s="207"/>
      <c r="B263" s="134"/>
      <c r="C263" s="34"/>
      <c r="D263" s="33"/>
      <c r="E263" s="9"/>
      <c r="F263" s="42"/>
      <c r="G263" s="135"/>
      <c r="H263" s="135"/>
    </row>
    <row r="264" spans="1:8" ht="35.25" customHeight="1">
      <c r="A264" s="207" t="s">
        <v>232</v>
      </c>
      <c r="B264" s="170" t="s">
        <v>257</v>
      </c>
      <c r="C264" s="34" t="s">
        <v>29</v>
      </c>
      <c r="D264" s="33" t="s">
        <v>386</v>
      </c>
      <c r="E264" s="9">
        <v>240</v>
      </c>
      <c r="F264" s="42"/>
      <c r="G264" s="135">
        <v>16681.1</v>
      </c>
      <c r="H264" s="135">
        <v>13831.7</v>
      </c>
    </row>
    <row r="265" spans="1:8" ht="15.75">
      <c r="A265" s="207"/>
      <c r="B265" s="134"/>
      <c r="C265" s="34"/>
      <c r="D265" s="33"/>
      <c r="E265" s="9"/>
      <c r="F265" s="42"/>
      <c r="G265" s="135"/>
      <c r="H265" s="135"/>
    </row>
    <row r="266" spans="1:8" ht="47.25">
      <c r="A266" s="207" t="s">
        <v>129</v>
      </c>
      <c r="B266" s="170" t="s">
        <v>542</v>
      </c>
      <c r="C266" s="34" t="s">
        <v>29</v>
      </c>
      <c r="D266" s="33" t="s">
        <v>450</v>
      </c>
      <c r="E266" s="9"/>
      <c r="F266" s="42"/>
      <c r="G266" s="135">
        <f>G268</f>
        <v>865.8</v>
      </c>
      <c r="H266" s="135">
        <f>H268</f>
        <v>900.4</v>
      </c>
    </row>
    <row r="267" spans="1:8" ht="15.75">
      <c r="A267" s="207"/>
      <c r="B267" s="134"/>
      <c r="C267" s="34"/>
      <c r="D267" s="33"/>
      <c r="E267" s="9"/>
      <c r="F267" s="42"/>
      <c r="G267" s="135"/>
      <c r="H267" s="135"/>
    </row>
    <row r="268" spans="1:8" ht="31.5">
      <c r="A268" s="207" t="s">
        <v>130</v>
      </c>
      <c r="B268" s="170" t="s">
        <v>496</v>
      </c>
      <c r="C268" s="34" t="s">
        <v>29</v>
      </c>
      <c r="D268" s="33" t="s">
        <v>450</v>
      </c>
      <c r="E268" s="9">
        <v>200</v>
      </c>
      <c r="F268" s="42"/>
      <c r="G268" s="135">
        <f>G270</f>
        <v>865.8</v>
      </c>
      <c r="H268" s="135">
        <f>H270</f>
        <v>900.4</v>
      </c>
    </row>
    <row r="269" spans="1:8" ht="9.75" customHeight="1">
      <c r="A269" s="207"/>
      <c r="B269" s="134"/>
      <c r="C269" s="34"/>
      <c r="D269" s="33"/>
      <c r="E269" s="9"/>
      <c r="F269" s="42"/>
      <c r="G269" s="135"/>
      <c r="H269" s="135"/>
    </row>
    <row r="270" spans="1:8" ht="33" customHeight="1">
      <c r="A270" s="207" t="s">
        <v>233</v>
      </c>
      <c r="B270" s="170" t="s">
        <v>257</v>
      </c>
      <c r="C270" s="34" t="s">
        <v>29</v>
      </c>
      <c r="D270" s="33" t="s">
        <v>450</v>
      </c>
      <c r="E270" s="9">
        <v>240</v>
      </c>
      <c r="F270" s="42"/>
      <c r="G270" s="135">
        <v>865.8</v>
      </c>
      <c r="H270" s="135">
        <v>900.4</v>
      </c>
    </row>
    <row r="271" spans="1:8" ht="15.75" customHeight="1" hidden="1">
      <c r="A271" s="207"/>
      <c r="B271" s="134"/>
      <c r="C271" s="34"/>
      <c r="D271" s="33"/>
      <c r="E271" s="9"/>
      <c r="F271" s="42"/>
      <c r="G271" s="135"/>
      <c r="H271" s="135"/>
    </row>
    <row r="272" spans="1:8" ht="31.5" customHeight="1" hidden="1">
      <c r="A272" s="207" t="s">
        <v>131</v>
      </c>
      <c r="B272" s="170" t="s">
        <v>458</v>
      </c>
      <c r="C272" s="34" t="s">
        <v>29</v>
      </c>
      <c r="D272" s="33" t="s">
        <v>389</v>
      </c>
      <c r="E272" s="9"/>
      <c r="F272" s="42"/>
      <c r="G272" s="135">
        <f>G274</f>
        <v>0</v>
      </c>
      <c r="H272" s="135">
        <f>H274</f>
        <v>0</v>
      </c>
    </row>
    <row r="273" spans="1:8" ht="15.75" customHeight="1" hidden="1">
      <c r="A273" s="207"/>
      <c r="B273" s="170"/>
      <c r="C273" s="34"/>
      <c r="D273" s="33"/>
      <c r="E273" s="9"/>
      <c r="F273" s="42"/>
      <c r="G273" s="135"/>
      <c r="H273" s="135"/>
    </row>
    <row r="274" spans="1:8" ht="15.75" customHeight="1" hidden="1">
      <c r="A274" s="207" t="s">
        <v>132</v>
      </c>
      <c r="B274" s="134" t="s">
        <v>202</v>
      </c>
      <c r="C274" s="34" t="s">
        <v>29</v>
      </c>
      <c r="D274" s="33" t="s">
        <v>389</v>
      </c>
      <c r="E274" s="9">
        <v>200</v>
      </c>
      <c r="F274" s="42"/>
      <c r="G274" s="135">
        <f>G276</f>
        <v>0</v>
      </c>
      <c r="H274" s="135">
        <f>H276</f>
        <v>0</v>
      </c>
    </row>
    <row r="275" spans="1:8" ht="15.75" customHeight="1" hidden="1">
      <c r="A275" s="207"/>
      <c r="B275" s="134"/>
      <c r="C275" s="34"/>
      <c r="D275" s="33"/>
      <c r="E275" s="9"/>
      <c r="F275" s="42"/>
      <c r="G275" s="135"/>
      <c r="H275" s="135"/>
    </row>
    <row r="276" spans="1:8" ht="15.75" customHeight="1" hidden="1">
      <c r="A276" s="207" t="s">
        <v>234</v>
      </c>
      <c r="B276" s="134" t="s">
        <v>257</v>
      </c>
      <c r="C276" s="34" t="s">
        <v>29</v>
      </c>
      <c r="D276" s="33" t="s">
        <v>389</v>
      </c>
      <c r="E276" s="9">
        <v>240</v>
      </c>
      <c r="F276" s="42"/>
      <c r="G276" s="135">
        <f>102.7-102.7</f>
        <v>0</v>
      </c>
      <c r="H276" s="135">
        <f>102.7-102.7</f>
        <v>0</v>
      </c>
    </row>
    <row r="277" spans="1:8" ht="12" customHeight="1">
      <c r="A277" s="207"/>
      <c r="B277" s="134"/>
      <c r="C277" s="34"/>
      <c r="D277" s="33"/>
      <c r="E277" s="9"/>
      <c r="F277" s="42"/>
      <c r="G277" s="135"/>
      <c r="H277" s="135"/>
    </row>
    <row r="278" spans="1:8" ht="39" customHeight="1">
      <c r="A278" s="351" t="s">
        <v>131</v>
      </c>
      <c r="B278" s="353" t="s">
        <v>543</v>
      </c>
      <c r="C278" s="355" t="s">
        <v>29</v>
      </c>
      <c r="D278" s="355" t="s">
        <v>390</v>
      </c>
      <c r="E278" s="386"/>
      <c r="F278" s="42"/>
      <c r="G278" s="357">
        <f>G281</f>
        <v>10</v>
      </c>
      <c r="H278" s="356">
        <f>H281</f>
        <v>10</v>
      </c>
    </row>
    <row r="279" spans="1:8" ht="9.75" customHeight="1">
      <c r="A279" s="351"/>
      <c r="B279" s="353"/>
      <c r="C279" s="355"/>
      <c r="D279" s="355"/>
      <c r="E279" s="386"/>
      <c r="F279" s="42"/>
      <c r="G279" s="357"/>
      <c r="H279" s="356"/>
    </row>
    <row r="280" spans="1:8" ht="9" customHeight="1">
      <c r="A280" s="207"/>
      <c r="B280" s="134"/>
      <c r="C280" s="34"/>
      <c r="D280" s="33"/>
      <c r="E280" s="9"/>
      <c r="F280" s="42"/>
      <c r="G280" s="135"/>
      <c r="H280" s="135"/>
    </row>
    <row r="281" spans="1:8" ht="31.5">
      <c r="A281" s="207" t="s">
        <v>132</v>
      </c>
      <c r="B281" s="170" t="s">
        <v>496</v>
      </c>
      <c r="C281" s="34" t="s">
        <v>29</v>
      </c>
      <c r="D281" s="33" t="s">
        <v>390</v>
      </c>
      <c r="E281" s="9">
        <v>200</v>
      </c>
      <c r="F281" s="42"/>
      <c r="G281" s="135">
        <f>G283</f>
        <v>10</v>
      </c>
      <c r="H281" s="135">
        <f>H283</f>
        <v>10</v>
      </c>
    </row>
    <row r="282" spans="1:8" ht="12" customHeight="1">
      <c r="A282" s="217"/>
      <c r="B282" s="140"/>
      <c r="C282" s="79"/>
      <c r="D282" s="80"/>
      <c r="E282" s="122"/>
      <c r="F282" s="81"/>
      <c r="G282" s="138"/>
      <c r="H282" s="138"/>
    </row>
    <row r="283" spans="1:8" ht="31.5">
      <c r="A283" s="207" t="s">
        <v>234</v>
      </c>
      <c r="B283" s="170" t="s">
        <v>257</v>
      </c>
      <c r="C283" s="34" t="s">
        <v>29</v>
      </c>
      <c r="D283" s="33" t="s">
        <v>390</v>
      </c>
      <c r="E283" s="9">
        <v>240</v>
      </c>
      <c r="F283" s="42"/>
      <c r="G283" s="135">
        <v>10</v>
      </c>
      <c r="H283" s="135">
        <v>10</v>
      </c>
    </row>
    <row r="284" spans="1:8" ht="9" customHeight="1">
      <c r="A284" s="207"/>
      <c r="B284" s="134"/>
      <c r="C284" s="34"/>
      <c r="D284" s="33"/>
      <c r="E284" s="9"/>
      <c r="F284" s="42"/>
      <c r="G284" s="135"/>
      <c r="H284" s="135"/>
    </row>
    <row r="285" spans="1:8" ht="63">
      <c r="A285" s="207" t="s">
        <v>133</v>
      </c>
      <c r="B285" s="170" t="s">
        <v>544</v>
      </c>
      <c r="C285" s="34" t="s">
        <v>29</v>
      </c>
      <c r="D285" s="33" t="s">
        <v>388</v>
      </c>
      <c r="E285" s="9"/>
      <c r="F285" s="42"/>
      <c r="G285" s="135">
        <f>G289</f>
        <v>1040</v>
      </c>
      <c r="H285" s="135">
        <f>H289</f>
        <v>1081.6</v>
      </c>
    </row>
    <row r="286" spans="1:8" ht="12" customHeight="1">
      <c r="A286" s="217"/>
      <c r="B286" s="140"/>
      <c r="C286" s="79"/>
      <c r="D286" s="80"/>
      <c r="E286" s="122"/>
      <c r="F286" s="81"/>
      <c r="G286" s="138"/>
      <c r="H286" s="138"/>
    </row>
    <row r="287" spans="1:8" ht="31.5">
      <c r="A287" s="207" t="s">
        <v>134</v>
      </c>
      <c r="B287" s="170" t="s">
        <v>496</v>
      </c>
      <c r="C287" s="34" t="s">
        <v>29</v>
      </c>
      <c r="D287" s="33" t="s">
        <v>388</v>
      </c>
      <c r="E287" s="9">
        <v>200</v>
      </c>
      <c r="F287" s="42"/>
      <c r="G287" s="135">
        <f>G289</f>
        <v>1040</v>
      </c>
      <c r="H287" s="135">
        <f>H289</f>
        <v>1081.6</v>
      </c>
    </row>
    <row r="288" spans="1:8" ht="15.75">
      <c r="A288" s="207"/>
      <c r="B288" s="134"/>
      <c r="C288" s="34"/>
      <c r="D288" s="33"/>
      <c r="E288" s="9"/>
      <c r="F288" s="42"/>
      <c r="G288" s="135"/>
      <c r="H288" s="135"/>
    </row>
    <row r="289" spans="1:8" ht="31.5">
      <c r="A289" s="207" t="s">
        <v>235</v>
      </c>
      <c r="B289" s="170" t="s">
        <v>257</v>
      </c>
      <c r="C289" s="34" t="s">
        <v>29</v>
      </c>
      <c r="D289" s="33" t="s">
        <v>388</v>
      </c>
      <c r="E289" s="9">
        <v>240</v>
      </c>
      <c r="F289" s="42"/>
      <c r="G289" s="135">
        <v>1040</v>
      </c>
      <c r="H289" s="135">
        <v>1081.6</v>
      </c>
    </row>
    <row r="290" spans="1:8" ht="9" customHeight="1">
      <c r="A290" s="207"/>
      <c r="B290" s="134"/>
      <c r="C290" s="34"/>
      <c r="D290" s="33"/>
      <c r="E290" s="9"/>
      <c r="F290" s="42"/>
      <c r="G290" s="135"/>
      <c r="H290" s="135"/>
    </row>
    <row r="291" spans="1:8" ht="15.75" customHeight="1" hidden="1">
      <c r="A291" s="207" t="s">
        <v>133</v>
      </c>
      <c r="B291" s="134" t="s">
        <v>318</v>
      </c>
      <c r="C291" s="34"/>
      <c r="D291" s="33"/>
      <c r="E291" s="9"/>
      <c r="F291" s="42"/>
      <c r="G291" s="135"/>
      <c r="H291" s="135"/>
    </row>
    <row r="292" spans="1:8" ht="15.75" customHeight="1" hidden="1">
      <c r="A292" s="207"/>
      <c r="B292" s="134" t="s">
        <v>69</v>
      </c>
      <c r="C292" s="34" t="s">
        <v>29</v>
      </c>
      <c r="D292" s="33" t="s">
        <v>389</v>
      </c>
      <c r="E292" s="9"/>
      <c r="F292" s="42"/>
      <c r="G292" s="135">
        <f>G296</f>
        <v>0</v>
      </c>
      <c r="H292" s="135">
        <f>H296</f>
        <v>0</v>
      </c>
    </row>
    <row r="293" spans="1:8" ht="15.75" customHeight="1" hidden="1">
      <c r="A293" s="207"/>
      <c r="B293" s="134"/>
      <c r="C293" s="34"/>
      <c r="D293" s="33"/>
      <c r="E293" s="9"/>
      <c r="F293" s="42"/>
      <c r="G293" s="135"/>
      <c r="H293" s="135"/>
    </row>
    <row r="294" spans="1:8" ht="15.75" customHeight="1" hidden="1">
      <c r="A294" s="207" t="s">
        <v>134</v>
      </c>
      <c r="B294" s="134" t="s">
        <v>202</v>
      </c>
      <c r="C294" s="34" t="s">
        <v>29</v>
      </c>
      <c r="D294" s="33" t="s">
        <v>389</v>
      </c>
      <c r="E294" s="9">
        <v>200</v>
      </c>
      <c r="F294" s="42"/>
      <c r="G294" s="135">
        <f>G296</f>
        <v>0</v>
      </c>
      <c r="H294" s="135">
        <f>H296</f>
        <v>0</v>
      </c>
    </row>
    <row r="295" spans="1:8" ht="15.75" customHeight="1" hidden="1">
      <c r="A295" s="207"/>
      <c r="B295" s="134"/>
      <c r="C295" s="34"/>
      <c r="D295" s="33"/>
      <c r="E295" s="9"/>
      <c r="F295" s="42"/>
      <c r="G295" s="135"/>
      <c r="H295" s="135"/>
    </row>
    <row r="296" spans="1:8" ht="15.75" customHeight="1" hidden="1">
      <c r="A296" s="207" t="s">
        <v>235</v>
      </c>
      <c r="B296" s="134" t="s">
        <v>257</v>
      </c>
      <c r="C296" s="34" t="s">
        <v>29</v>
      </c>
      <c r="D296" s="33" t="s">
        <v>389</v>
      </c>
      <c r="E296" s="9">
        <v>240</v>
      </c>
      <c r="F296" s="42"/>
      <c r="G296" s="135"/>
      <c r="H296" s="135"/>
    </row>
    <row r="297" spans="1:8" ht="108.75" customHeight="1">
      <c r="A297" s="207" t="s">
        <v>135</v>
      </c>
      <c r="B297" s="170" t="s">
        <v>470</v>
      </c>
      <c r="C297" s="34" t="s">
        <v>29</v>
      </c>
      <c r="D297" s="33" t="s">
        <v>451</v>
      </c>
      <c r="E297" s="9"/>
      <c r="F297" s="42"/>
      <c r="G297" s="135">
        <f>G301</f>
        <v>105.1</v>
      </c>
      <c r="H297" s="135">
        <f>H301</f>
        <v>109.3</v>
      </c>
    </row>
    <row r="298" spans="1:8" ht="12.75" customHeight="1">
      <c r="A298" s="207"/>
      <c r="B298" s="134"/>
      <c r="C298" s="34"/>
      <c r="D298" s="33"/>
      <c r="E298" s="9"/>
      <c r="F298" s="42"/>
      <c r="G298" s="135"/>
      <c r="H298" s="135"/>
    </row>
    <row r="299" spans="1:8" ht="31.5">
      <c r="A299" s="207" t="s">
        <v>136</v>
      </c>
      <c r="B299" s="170" t="s">
        <v>496</v>
      </c>
      <c r="C299" s="34" t="s">
        <v>29</v>
      </c>
      <c r="D299" s="33" t="s">
        <v>451</v>
      </c>
      <c r="E299" s="9">
        <v>200</v>
      </c>
      <c r="F299" s="42"/>
      <c r="G299" s="135">
        <f>G301</f>
        <v>105.1</v>
      </c>
      <c r="H299" s="135">
        <f>H301</f>
        <v>109.3</v>
      </c>
    </row>
    <row r="300" spans="1:8" ht="10.5" customHeight="1">
      <c r="A300" s="207"/>
      <c r="B300" s="134"/>
      <c r="C300" s="34"/>
      <c r="D300" s="33"/>
      <c r="E300" s="9"/>
      <c r="F300" s="42"/>
      <c r="G300" s="135"/>
      <c r="H300" s="135"/>
    </row>
    <row r="301" spans="1:8" ht="31.5">
      <c r="A301" s="207" t="s">
        <v>236</v>
      </c>
      <c r="B301" s="170" t="s">
        <v>257</v>
      </c>
      <c r="C301" s="34" t="s">
        <v>29</v>
      </c>
      <c r="D301" s="33" t="s">
        <v>451</v>
      </c>
      <c r="E301" s="9">
        <v>240</v>
      </c>
      <c r="F301" s="42"/>
      <c r="G301" s="135">
        <v>105.1</v>
      </c>
      <c r="H301" s="135">
        <v>109.3</v>
      </c>
    </row>
    <row r="302" spans="1:9" ht="9" customHeight="1">
      <c r="A302" s="207"/>
      <c r="B302" s="134"/>
      <c r="C302" s="34"/>
      <c r="D302" s="33"/>
      <c r="E302" s="9"/>
      <c r="F302" s="42"/>
      <c r="G302" s="135"/>
      <c r="H302" s="135"/>
      <c r="I302" s="111"/>
    </row>
    <row r="303" spans="1:9" ht="79.5" customHeight="1">
      <c r="A303" s="207" t="s">
        <v>137</v>
      </c>
      <c r="B303" s="170" t="s">
        <v>517</v>
      </c>
      <c r="C303" s="34" t="s">
        <v>29</v>
      </c>
      <c r="D303" s="33" t="s">
        <v>392</v>
      </c>
      <c r="E303" s="9"/>
      <c r="F303" s="42"/>
      <c r="G303" s="135">
        <f>G307</f>
        <v>4472</v>
      </c>
      <c r="H303" s="135">
        <f>H307</f>
        <v>4650.9</v>
      </c>
      <c r="I303" s="111"/>
    </row>
    <row r="304" spans="1:9" ht="7.5" customHeight="1">
      <c r="A304" s="207"/>
      <c r="B304" s="134"/>
      <c r="C304" s="34"/>
      <c r="D304" s="33"/>
      <c r="E304" s="9"/>
      <c r="F304" s="42"/>
      <c r="G304" s="135"/>
      <c r="H304" s="135"/>
      <c r="I304" s="111"/>
    </row>
    <row r="305" spans="1:9" ht="31.5">
      <c r="A305" s="207" t="s">
        <v>138</v>
      </c>
      <c r="B305" s="170" t="s">
        <v>496</v>
      </c>
      <c r="C305" s="34" t="s">
        <v>29</v>
      </c>
      <c r="D305" s="33" t="s">
        <v>392</v>
      </c>
      <c r="E305" s="9">
        <v>200</v>
      </c>
      <c r="F305" s="42"/>
      <c r="G305" s="135">
        <f>G307</f>
        <v>4472</v>
      </c>
      <c r="H305" s="135">
        <f>H307</f>
        <v>4650.9</v>
      </c>
      <c r="I305" s="111"/>
    </row>
    <row r="306" spans="1:9" ht="12" customHeight="1">
      <c r="A306" s="207"/>
      <c r="B306" s="134"/>
      <c r="C306" s="34"/>
      <c r="D306" s="33"/>
      <c r="E306" s="9"/>
      <c r="F306" s="42"/>
      <c r="G306" s="135"/>
      <c r="H306" s="135"/>
      <c r="I306" s="111"/>
    </row>
    <row r="307" spans="1:9" ht="31.5">
      <c r="A307" s="207" t="s">
        <v>237</v>
      </c>
      <c r="B307" s="170" t="s">
        <v>257</v>
      </c>
      <c r="C307" s="34" t="s">
        <v>29</v>
      </c>
      <c r="D307" s="33" t="s">
        <v>392</v>
      </c>
      <c r="E307" s="9">
        <v>240</v>
      </c>
      <c r="F307" s="42"/>
      <c r="G307" s="135">
        <v>4472</v>
      </c>
      <c r="H307" s="135">
        <v>4650.9</v>
      </c>
      <c r="I307" s="111"/>
    </row>
    <row r="308" spans="1:9" ht="13.5" customHeight="1">
      <c r="A308" s="207"/>
      <c r="B308" s="134"/>
      <c r="C308" s="34"/>
      <c r="D308" s="33"/>
      <c r="E308" s="9"/>
      <c r="F308" s="42"/>
      <c r="G308" s="135"/>
      <c r="H308" s="135"/>
      <c r="I308" s="111"/>
    </row>
    <row r="309" spans="1:9" ht="27.75" customHeight="1">
      <c r="A309" s="351" t="s">
        <v>139</v>
      </c>
      <c r="B309" s="353" t="s">
        <v>545</v>
      </c>
      <c r="C309" s="34"/>
      <c r="D309" s="33"/>
      <c r="E309" s="9"/>
      <c r="F309" s="42"/>
      <c r="G309" s="135"/>
      <c r="H309" s="135"/>
      <c r="I309" s="111"/>
    </row>
    <row r="310" spans="1:9" ht="18" customHeight="1">
      <c r="A310" s="351"/>
      <c r="B310" s="353"/>
      <c r="C310" s="34" t="s">
        <v>29</v>
      </c>
      <c r="D310" s="33" t="s">
        <v>393</v>
      </c>
      <c r="E310" s="9"/>
      <c r="F310" s="42"/>
      <c r="G310" s="135">
        <f>G312</f>
        <v>1526.5</v>
      </c>
      <c r="H310" s="135">
        <f>H312</f>
        <v>1587.6</v>
      </c>
      <c r="I310" s="111"/>
    </row>
    <row r="311" spans="1:9" ht="12" customHeight="1">
      <c r="A311" s="207"/>
      <c r="B311" s="134"/>
      <c r="C311" s="34"/>
      <c r="D311" s="33"/>
      <c r="E311" s="9"/>
      <c r="F311" s="42"/>
      <c r="G311" s="135"/>
      <c r="H311" s="135"/>
      <c r="I311" s="111"/>
    </row>
    <row r="312" spans="1:9" ht="31.5">
      <c r="A312" s="207" t="s">
        <v>140</v>
      </c>
      <c r="B312" s="170" t="s">
        <v>496</v>
      </c>
      <c r="C312" s="34" t="s">
        <v>29</v>
      </c>
      <c r="D312" s="33" t="s">
        <v>393</v>
      </c>
      <c r="E312" s="9">
        <v>200</v>
      </c>
      <c r="F312" s="42"/>
      <c r="G312" s="135">
        <f>G314</f>
        <v>1526.5</v>
      </c>
      <c r="H312" s="135">
        <f>H314</f>
        <v>1587.6</v>
      </c>
      <c r="I312" s="111"/>
    </row>
    <row r="313" spans="1:9" ht="10.5" customHeight="1">
      <c r="A313" s="207"/>
      <c r="B313" s="134"/>
      <c r="C313" s="34"/>
      <c r="D313" s="33"/>
      <c r="E313" s="9"/>
      <c r="F313" s="42"/>
      <c r="G313" s="135"/>
      <c r="H313" s="135"/>
      <c r="I313" s="111"/>
    </row>
    <row r="314" spans="1:9" ht="36" customHeight="1">
      <c r="A314" s="207" t="s">
        <v>238</v>
      </c>
      <c r="B314" s="170" t="s">
        <v>257</v>
      </c>
      <c r="C314" s="34" t="s">
        <v>29</v>
      </c>
      <c r="D314" s="33" t="s">
        <v>393</v>
      </c>
      <c r="E314" s="9">
        <v>240</v>
      </c>
      <c r="F314" s="42"/>
      <c r="G314" s="135">
        <f>2080-553.5</f>
        <v>1526.5</v>
      </c>
      <c r="H314" s="135">
        <f>2163.2-575.6</f>
        <v>1587.6</v>
      </c>
      <c r="I314" s="111"/>
    </row>
    <row r="315" spans="1:9" ht="12" customHeight="1">
      <c r="A315" s="207"/>
      <c r="B315" s="134"/>
      <c r="C315" s="34"/>
      <c r="D315" s="33"/>
      <c r="E315" s="9"/>
      <c r="F315" s="42"/>
      <c r="G315" s="135"/>
      <c r="H315" s="135"/>
      <c r="I315" s="111"/>
    </row>
    <row r="316" spans="1:9" ht="108.75" customHeight="1">
      <c r="A316" s="207" t="s">
        <v>141</v>
      </c>
      <c r="B316" s="170" t="s">
        <v>490</v>
      </c>
      <c r="C316" s="34" t="s">
        <v>29</v>
      </c>
      <c r="D316" s="33" t="s">
        <v>394</v>
      </c>
      <c r="E316" s="9"/>
      <c r="F316" s="42">
        <v>200</v>
      </c>
      <c r="G316" s="135">
        <f>G318+G322</f>
        <v>2488</v>
      </c>
      <c r="H316" s="135">
        <f>H318+H322</f>
        <v>2627</v>
      </c>
      <c r="I316" s="111"/>
    </row>
    <row r="317" spans="1:9" ht="9.75" customHeight="1">
      <c r="A317" s="207"/>
      <c r="B317" s="134"/>
      <c r="C317" s="34"/>
      <c r="D317" s="33"/>
      <c r="E317" s="9"/>
      <c r="F317" s="42"/>
      <c r="G317" s="135"/>
      <c r="H317" s="135"/>
      <c r="I317" s="111"/>
    </row>
    <row r="318" spans="1:9" ht="33.75" customHeight="1">
      <c r="A318" s="207" t="s">
        <v>142</v>
      </c>
      <c r="B318" s="170" t="s">
        <v>496</v>
      </c>
      <c r="C318" s="34" t="s">
        <v>29</v>
      </c>
      <c r="D318" s="33" t="s">
        <v>394</v>
      </c>
      <c r="E318" s="9">
        <v>200</v>
      </c>
      <c r="F318" s="41" t="s">
        <v>10</v>
      </c>
      <c r="G318" s="135">
        <f>G320</f>
        <v>2488</v>
      </c>
      <c r="H318" s="135">
        <f>H320</f>
        <v>2627</v>
      </c>
      <c r="I318" s="111"/>
    </row>
    <row r="319" spans="1:9" ht="15.75">
      <c r="A319" s="207"/>
      <c r="B319" s="134"/>
      <c r="C319" s="34"/>
      <c r="D319" s="33"/>
      <c r="E319" s="9"/>
      <c r="F319" s="42">
        <v>220</v>
      </c>
      <c r="G319" s="135"/>
      <c r="H319" s="135"/>
      <c r="I319" s="111"/>
    </row>
    <row r="320" spans="1:9" ht="37.5" customHeight="1">
      <c r="A320" s="207" t="s">
        <v>239</v>
      </c>
      <c r="B320" s="170" t="s">
        <v>257</v>
      </c>
      <c r="C320" s="34" t="s">
        <v>29</v>
      </c>
      <c r="D320" s="33" t="s">
        <v>394</v>
      </c>
      <c r="E320" s="9">
        <v>240</v>
      </c>
      <c r="F320" s="41" t="s">
        <v>10</v>
      </c>
      <c r="G320" s="135">
        <v>2488</v>
      </c>
      <c r="H320" s="135">
        <v>2627</v>
      </c>
      <c r="I320" s="111"/>
    </row>
    <row r="321" spans="1:9" ht="15.75" customHeight="1" hidden="1">
      <c r="A321" s="207"/>
      <c r="B321" s="134"/>
      <c r="C321" s="34"/>
      <c r="D321" s="33"/>
      <c r="E321" s="9"/>
      <c r="F321" s="33"/>
      <c r="G321" s="135"/>
      <c r="H321" s="135"/>
      <c r="I321" s="111"/>
    </row>
    <row r="322" spans="1:9" ht="15.75" customHeight="1" hidden="1">
      <c r="A322" s="207"/>
      <c r="B322" s="134" t="s">
        <v>281</v>
      </c>
      <c r="C322" s="34" t="s">
        <v>29</v>
      </c>
      <c r="D322" s="33" t="s">
        <v>394</v>
      </c>
      <c r="E322" s="9">
        <v>800</v>
      </c>
      <c r="F322" s="33"/>
      <c r="G322" s="135">
        <f>G324</f>
        <v>0</v>
      </c>
      <c r="H322" s="135">
        <f>H324</f>
        <v>0</v>
      </c>
      <c r="I322" s="111"/>
    </row>
    <row r="323" spans="1:9" ht="15.75" customHeight="1" hidden="1">
      <c r="A323" s="207"/>
      <c r="B323" s="134"/>
      <c r="C323" s="34"/>
      <c r="D323" s="33"/>
      <c r="E323" s="9"/>
      <c r="F323" s="33"/>
      <c r="G323" s="135"/>
      <c r="H323" s="135"/>
      <c r="I323" s="111"/>
    </row>
    <row r="324" spans="1:9" ht="15.75" customHeight="1" hidden="1">
      <c r="A324" s="207"/>
      <c r="B324" s="134" t="s">
        <v>83</v>
      </c>
      <c r="C324" s="34" t="s">
        <v>29</v>
      </c>
      <c r="D324" s="33" t="s">
        <v>394</v>
      </c>
      <c r="E324" s="9">
        <v>850</v>
      </c>
      <c r="F324" s="33"/>
      <c r="G324" s="135"/>
      <c r="H324" s="135"/>
      <c r="I324" s="111"/>
    </row>
    <row r="325" spans="1:9" ht="13.5" customHeight="1">
      <c r="A325" s="207"/>
      <c r="B325" s="134"/>
      <c r="C325" s="34"/>
      <c r="D325" s="33"/>
      <c r="E325" s="9"/>
      <c r="F325" s="33"/>
      <c r="G325" s="135"/>
      <c r="H325" s="135"/>
      <c r="I325" s="111"/>
    </row>
    <row r="326" spans="1:8" ht="34.5" customHeight="1">
      <c r="A326" s="204" t="s">
        <v>143</v>
      </c>
      <c r="B326" s="170" t="s">
        <v>350</v>
      </c>
      <c r="C326" s="34" t="s">
        <v>29</v>
      </c>
      <c r="D326" s="33" t="s">
        <v>395</v>
      </c>
      <c r="E326" s="9"/>
      <c r="F326" s="42"/>
      <c r="G326" s="135">
        <f>G328</f>
        <v>320.4</v>
      </c>
      <c r="H326" s="135">
        <f>H328</f>
        <v>333.1</v>
      </c>
    </row>
    <row r="327" spans="1:8" ht="15" customHeight="1">
      <c r="A327" s="204"/>
      <c r="B327" s="134"/>
      <c r="C327" s="34"/>
      <c r="D327" s="33"/>
      <c r="E327" s="9"/>
      <c r="F327" s="42"/>
      <c r="G327" s="135"/>
      <c r="H327" s="135"/>
    </row>
    <row r="328" spans="1:8" ht="29.25" customHeight="1">
      <c r="A328" s="204" t="s">
        <v>144</v>
      </c>
      <c r="B328" s="170" t="s">
        <v>496</v>
      </c>
      <c r="C328" s="34" t="s">
        <v>29</v>
      </c>
      <c r="D328" s="33" t="s">
        <v>395</v>
      </c>
      <c r="E328" s="9">
        <v>200</v>
      </c>
      <c r="F328" s="42"/>
      <c r="G328" s="135">
        <f>G330</f>
        <v>320.4</v>
      </c>
      <c r="H328" s="135">
        <f>H330</f>
        <v>333.1</v>
      </c>
    </row>
    <row r="329" spans="1:8" ht="15" customHeight="1">
      <c r="A329" s="204"/>
      <c r="B329" s="134"/>
      <c r="C329" s="34"/>
      <c r="D329" s="33"/>
      <c r="E329" s="9"/>
      <c r="F329" s="42"/>
      <c r="G329" s="135"/>
      <c r="H329" s="135"/>
    </row>
    <row r="330" spans="1:8" ht="36" customHeight="1">
      <c r="A330" s="204" t="s">
        <v>240</v>
      </c>
      <c r="B330" s="170" t="s">
        <v>257</v>
      </c>
      <c r="C330" s="34" t="s">
        <v>29</v>
      </c>
      <c r="D330" s="33" t="s">
        <v>395</v>
      </c>
      <c r="E330" s="9">
        <v>240</v>
      </c>
      <c r="F330" s="42"/>
      <c r="G330" s="135">
        <v>320.4</v>
      </c>
      <c r="H330" s="135">
        <v>333.1</v>
      </c>
    </row>
    <row r="331" spans="1:8" ht="9" customHeight="1">
      <c r="A331" s="204"/>
      <c r="B331" s="134"/>
      <c r="C331" s="34"/>
      <c r="D331" s="33"/>
      <c r="E331" s="9"/>
      <c r="F331" s="42"/>
      <c r="G331" s="135"/>
      <c r="H331" s="135"/>
    </row>
    <row r="332" spans="1:8" ht="48" customHeight="1">
      <c r="A332" s="204" t="s">
        <v>145</v>
      </c>
      <c r="B332" s="170" t="s">
        <v>546</v>
      </c>
      <c r="C332" s="34" t="s">
        <v>29</v>
      </c>
      <c r="D332" s="33" t="s">
        <v>396</v>
      </c>
      <c r="E332" s="9"/>
      <c r="F332" s="42"/>
      <c r="G332" s="135">
        <f>G334</f>
        <v>187.2</v>
      </c>
      <c r="H332" s="135">
        <f>H334</f>
        <v>194.7</v>
      </c>
    </row>
    <row r="333" spans="1:8" ht="12.75" customHeight="1">
      <c r="A333" s="204"/>
      <c r="B333" s="134"/>
      <c r="C333" s="34"/>
      <c r="D333" s="33"/>
      <c r="E333" s="9"/>
      <c r="F333" s="42"/>
      <c r="G333" s="135"/>
      <c r="H333" s="135"/>
    </row>
    <row r="334" spans="1:8" ht="38.25" customHeight="1">
      <c r="A334" s="230" t="s">
        <v>146</v>
      </c>
      <c r="B334" s="329" t="s">
        <v>496</v>
      </c>
      <c r="C334" s="79" t="s">
        <v>29</v>
      </c>
      <c r="D334" s="80" t="s">
        <v>396</v>
      </c>
      <c r="E334" s="122">
        <v>200</v>
      </c>
      <c r="F334" s="81"/>
      <c r="G334" s="138">
        <f>G336</f>
        <v>187.2</v>
      </c>
      <c r="H334" s="138">
        <f>H336</f>
        <v>194.7</v>
      </c>
    </row>
    <row r="335" spans="1:8" ht="6" customHeight="1">
      <c r="A335" s="204"/>
      <c r="B335" s="134"/>
      <c r="C335" s="34"/>
      <c r="D335" s="33"/>
      <c r="E335" s="9"/>
      <c r="F335" s="42"/>
      <c r="G335" s="135"/>
      <c r="H335" s="135"/>
    </row>
    <row r="336" spans="1:8" ht="36.75" customHeight="1">
      <c r="A336" s="204" t="s">
        <v>241</v>
      </c>
      <c r="B336" s="170" t="s">
        <v>257</v>
      </c>
      <c r="C336" s="34" t="s">
        <v>29</v>
      </c>
      <c r="D336" s="33" t="s">
        <v>396</v>
      </c>
      <c r="E336" s="9">
        <v>240</v>
      </c>
      <c r="F336" s="42"/>
      <c r="G336" s="135">
        <v>187.2</v>
      </c>
      <c r="H336" s="135">
        <v>194.7</v>
      </c>
    </row>
    <row r="337" spans="1:8" ht="1.5" customHeight="1" hidden="1">
      <c r="A337" s="204"/>
      <c r="B337" s="134"/>
      <c r="C337" s="34"/>
      <c r="D337" s="33"/>
      <c r="E337" s="9"/>
      <c r="F337" s="42"/>
      <c r="G337" s="135"/>
      <c r="H337" s="135"/>
    </row>
    <row r="338" spans="1:8" ht="73.5" customHeight="1" hidden="1">
      <c r="A338" s="204" t="s">
        <v>356</v>
      </c>
      <c r="B338" s="170"/>
      <c r="C338" s="34" t="s">
        <v>29</v>
      </c>
      <c r="D338" s="33" t="s">
        <v>452</v>
      </c>
      <c r="E338" s="9"/>
      <c r="F338" s="42"/>
      <c r="G338" s="135">
        <f>G340</f>
        <v>0</v>
      </c>
      <c r="H338" s="135">
        <f>H340</f>
        <v>0</v>
      </c>
    </row>
    <row r="339" spans="1:8" ht="24.75" customHeight="1" hidden="1">
      <c r="A339" s="204"/>
      <c r="B339" s="134"/>
      <c r="C339" s="34"/>
      <c r="D339" s="33"/>
      <c r="E339" s="9"/>
      <c r="F339" s="42"/>
      <c r="G339" s="135"/>
      <c r="H339" s="135"/>
    </row>
    <row r="340" spans="1:8" ht="32.25" customHeight="1" hidden="1">
      <c r="A340" s="204" t="s">
        <v>358</v>
      </c>
      <c r="B340" s="170"/>
      <c r="C340" s="34" t="s">
        <v>29</v>
      </c>
      <c r="D340" s="33" t="s">
        <v>452</v>
      </c>
      <c r="E340" s="9">
        <v>200</v>
      </c>
      <c r="F340" s="42"/>
      <c r="G340" s="135">
        <f>G342</f>
        <v>0</v>
      </c>
      <c r="H340" s="135">
        <f>H342</f>
        <v>0</v>
      </c>
    </row>
    <row r="341" spans="1:8" ht="21" customHeight="1" hidden="1">
      <c r="A341" s="204"/>
      <c r="B341" s="134"/>
      <c r="C341" s="34"/>
      <c r="D341" s="33"/>
      <c r="E341" s="9"/>
      <c r="F341" s="42"/>
      <c r="G341" s="135"/>
      <c r="H341" s="135"/>
    </row>
    <row r="342" spans="1:8" ht="21.75" customHeight="1" hidden="1">
      <c r="A342" s="204" t="s">
        <v>359</v>
      </c>
      <c r="B342" s="170"/>
      <c r="C342" s="34" t="s">
        <v>29</v>
      </c>
      <c r="D342" s="33" t="s">
        <v>452</v>
      </c>
      <c r="E342" s="9">
        <v>240</v>
      </c>
      <c r="F342" s="42"/>
      <c r="G342" s="135"/>
      <c r="H342" s="135"/>
    </row>
    <row r="343" spans="1:8" ht="27" customHeight="1" hidden="1">
      <c r="A343" s="204"/>
      <c r="B343" s="134"/>
      <c r="C343" s="34"/>
      <c r="D343" s="33"/>
      <c r="E343" s="9"/>
      <c r="F343" s="42"/>
      <c r="G343" s="135"/>
      <c r="H343" s="135"/>
    </row>
    <row r="344" spans="1:8" ht="29.25" customHeight="1" hidden="1">
      <c r="A344" s="204" t="s">
        <v>147</v>
      </c>
      <c r="B344" s="170"/>
      <c r="C344" s="34" t="s">
        <v>29</v>
      </c>
      <c r="D344" s="33" t="s">
        <v>508</v>
      </c>
      <c r="E344" s="9"/>
      <c r="F344" s="42"/>
      <c r="G344" s="135">
        <f>G346</f>
        <v>0</v>
      </c>
      <c r="H344" s="135">
        <f>H346</f>
        <v>0</v>
      </c>
    </row>
    <row r="345" spans="1:8" ht="26.25" customHeight="1" hidden="1">
      <c r="A345" s="204"/>
      <c r="B345" s="134"/>
      <c r="C345" s="34"/>
      <c r="D345" s="33"/>
      <c r="E345" s="9"/>
      <c r="F345" s="42"/>
      <c r="G345" s="135"/>
      <c r="H345" s="135"/>
    </row>
    <row r="346" spans="1:8" ht="29.25" customHeight="1" hidden="1">
      <c r="A346" s="204" t="s">
        <v>148</v>
      </c>
      <c r="B346" s="170"/>
      <c r="C346" s="34" t="s">
        <v>29</v>
      </c>
      <c r="D346" s="33" t="s">
        <v>508</v>
      </c>
      <c r="E346" s="9">
        <v>200</v>
      </c>
      <c r="F346" s="42"/>
      <c r="G346" s="135">
        <f>G348</f>
        <v>0</v>
      </c>
      <c r="H346" s="135">
        <f>H348</f>
        <v>0</v>
      </c>
    </row>
    <row r="347" spans="1:8" ht="30" customHeight="1" hidden="1">
      <c r="A347" s="204"/>
      <c r="B347" s="134"/>
      <c r="C347" s="34"/>
      <c r="D347" s="33"/>
      <c r="E347" s="9"/>
      <c r="F347" s="42"/>
      <c r="G347" s="135"/>
      <c r="H347" s="135"/>
    </row>
    <row r="348" spans="1:8" ht="26.25" customHeight="1" hidden="1">
      <c r="A348" s="190" t="s">
        <v>242</v>
      </c>
      <c r="B348" s="170"/>
      <c r="C348" s="34" t="s">
        <v>29</v>
      </c>
      <c r="D348" s="33" t="s">
        <v>508</v>
      </c>
      <c r="E348" s="9">
        <v>240</v>
      </c>
      <c r="F348" s="42"/>
      <c r="G348" s="135"/>
      <c r="H348" s="135"/>
    </row>
    <row r="349" spans="1:8" ht="30" customHeight="1" hidden="1">
      <c r="A349" s="204"/>
      <c r="B349" s="134"/>
      <c r="C349" s="34"/>
      <c r="D349" s="33"/>
      <c r="E349" s="9"/>
      <c r="F349" s="42"/>
      <c r="G349" s="135"/>
      <c r="H349" s="135"/>
    </row>
    <row r="350" spans="1:8" ht="33" customHeight="1" hidden="1">
      <c r="A350" s="204" t="s">
        <v>489</v>
      </c>
      <c r="B350" s="170"/>
      <c r="C350" s="34" t="s">
        <v>29</v>
      </c>
      <c r="D350" s="33" t="s">
        <v>398</v>
      </c>
      <c r="E350" s="9"/>
      <c r="F350" s="42"/>
      <c r="G350" s="135">
        <f>G352</f>
        <v>0</v>
      </c>
      <c r="H350" s="135">
        <f>H352</f>
        <v>0</v>
      </c>
    </row>
    <row r="351" spans="1:8" ht="24" customHeight="1" hidden="1">
      <c r="A351" s="204"/>
      <c r="B351" s="134"/>
      <c r="C351" s="34"/>
      <c r="D351" s="33"/>
      <c r="E351" s="9"/>
      <c r="F351" s="42"/>
      <c r="G351" s="135"/>
      <c r="H351" s="135"/>
    </row>
    <row r="352" spans="1:8" ht="23.25" customHeight="1" hidden="1">
      <c r="A352" s="204" t="s">
        <v>148</v>
      </c>
      <c r="B352" s="134"/>
      <c r="C352" s="34" t="s">
        <v>29</v>
      </c>
      <c r="D352" s="33" t="s">
        <v>398</v>
      </c>
      <c r="E352" s="9">
        <v>200</v>
      </c>
      <c r="F352" s="42"/>
      <c r="G352" s="135">
        <f>G354</f>
        <v>0</v>
      </c>
      <c r="H352" s="135">
        <f>H354</f>
        <v>0</v>
      </c>
    </row>
    <row r="353" spans="1:8" ht="30.75" customHeight="1" hidden="1">
      <c r="A353" s="204"/>
      <c r="B353" s="134"/>
      <c r="C353" s="34"/>
      <c r="D353" s="33"/>
      <c r="E353" s="9"/>
      <c r="F353" s="42"/>
      <c r="G353" s="135"/>
      <c r="H353" s="135"/>
    </row>
    <row r="354" spans="1:8" ht="29.25" customHeight="1" hidden="1">
      <c r="A354" s="204" t="s">
        <v>242</v>
      </c>
      <c r="B354" s="134"/>
      <c r="C354" s="34" t="s">
        <v>29</v>
      </c>
      <c r="D354" s="33" t="s">
        <v>398</v>
      </c>
      <c r="E354" s="9">
        <v>240</v>
      </c>
      <c r="F354" s="42"/>
      <c r="G354" s="135"/>
      <c r="H354" s="135"/>
    </row>
    <row r="355" spans="1:8" ht="6" customHeight="1" hidden="1">
      <c r="A355" s="204"/>
      <c r="B355" s="134"/>
      <c r="C355" s="34"/>
      <c r="D355" s="33"/>
      <c r="E355" s="9"/>
      <c r="F355" s="42"/>
      <c r="G355" s="135"/>
      <c r="H355" s="135"/>
    </row>
    <row r="356" spans="1:8" ht="21.75" customHeight="1" hidden="1">
      <c r="A356" s="204" t="s">
        <v>499</v>
      </c>
      <c r="B356" s="134" t="s">
        <v>500</v>
      </c>
      <c r="C356" s="247" t="s">
        <v>29</v>
      </c>
      <c r="D356" s="304" t="s">
        <v>502</v>
      </c>
      <c r="E356" s="9"/>
      <c r="F356" s="42"/>
      <c r="G356" s="135">
        <f>G358</f>
        <v>0</v>
      </c>
      <c r="H356" s="135">
        <f>H358</f>
        <v>0</v>
      </c>
    </row>
    <row r="357" spans="1:8" ht="32.25" customHeight="1" hidden="1">
      <c r="A357" s="204"/>
      <c r="B357" s="134"/>
      <c r="C357" s="34"/>
      <c r="D357" s="33"/>
      <c r="E357" s="9"/>
      <c r="F357" s="42"/>
      <c r="G357" s="135"/>
      <c r="H357" s="135"/>
    </row>
    <row r="358" spans="1:8" ht="27" customHeight="1" hidden="1">
      <c r="A358" s="204" t="s">
        <v>501</v>
      </c>
      <c r="B358" s="134" t="s">
        <v>496</v>
      </c>
      <c r="C358" s="247" t="s">
        <v>29</v>
      </c>
      <c r="D358" s="304" t="s">
        <v>502</v>
      </c>
      <c r="E358" s="9">
        <v>200</v>
      </c>
      <c r="F358" s="42"/>
      <c r="G358" s="135">
        <f>G360</f>
        <v>0</v>
      </c>
      <c r="H358" s="135">
        <f>H360</f>
        <v>0</v>
      </c>
    </row>
    <row r="359" spans="1:8" ht="27.75" customHeight="1" hidden="1">
      <c r="A359" s="204"/>
      <c r="B359" s="134"/>
      <c r="C359" s="34"/>
      <c r="D359" s="33"/>
      <c r="E359" s="9"/>
      <c r="F359" s="42"/>
      <c r="G359" s="135"/>
      <c r="H359" s="135"/>
    </row>
    <row r="360" spans="1:8" ht="28.5" customHeight="1" hidden="1">
      <c r="A360" s="204" t="s">
        <v>359</v>
      </c>
      <c r="B360" s="134" t="s">
        <v>257</v>
      </c>
      <c r="C360" s="247" t="s">
        <v>29</v>
      </c>
      <c r="D360" s="304" t="s">
        <v>502</v>
      </c>
      <c r="E360" s="9">
        <v>240</v>
      </c>
      <c r="F360" s="42"/>
      <c r="G360" s="135">
        <v>0</v>
      </c>
      <c r="H360" s="135">
        <v>0</v>
      </c>
    </row>
    <row r="361" spans="1:8" ht="27" customHeight="1" hidden="1">
      <c r="A361" s="204"/>
      <c r="B361" s="134"/>
      <c r="C361" s="34"/>
      <c r="D361" s="33"/>
      <c r="E361" s="9"/>
      <c r="F361" s="42"/>
      <c r="G361" s="135"/>
      <c r="H361" s="135"/>
    </row>
    <row r="362" spans="1:8" ht="32.25" customHeight="1" hidden="1">
      <c r="A362" s="190" t="s">
        <v>503</v>
      </c>
      <c r="B362" s="305" t="s">
        <v>504</v>
      </c>
      <c r="C362" s="306" t="s">
        <v>29</v>
      </c>
      <c r="D362" s="304" t="s">
        <v>507</v>
      </c>
      <c r="E362" s="9"/>
      <c r="F362" s="42"/>
      <c r="G362" s="135">
        <f>G364</f>
        <v>0</v>
      </c>
      <c r="H362" s="135">
        <f>H364</f>
        <v>0</v>
      </c>
    </row>
    <row r="363" spans="1:8" ht="30.75" customHeight="1" hidden="1">
      <c r="A363" s="190"/>
      <c r="B363" s="305"/>
      <c r="C363" s="247"/>
      <c r="D363" s="119"/>
      <c r="E363" s="9"/>
      <c r="F363" s="42"/>
      <c r="G363" s="135"/>
      <c r="H363" s="135"/>
    </row>
    <row r="364" spans="1:8" ht="44.25" customHeight="1" hidden="1">
      <c r="A364" s="190" t="s">
        <v>505</v>
      </c>
      <c r="B364" s="134" t="s">
        <v>496</v>
      </c>
      <c r="C364" s="306" t="s">
        <v>29</v>
      </c>
      <c r="D364" s="304" t="s">
        <v>507</v>
      </c>
      <c r="E364" s="9">
        <v>200</v>
      </c>
      <c r="F364" s="42"/>
      <c r="G364" s="135">
        <f>G366</f>
        <v>0</v>
      </c>
      <c r="H364" s="135">
        <f>H366</f>
        <v>0</v>
      </c>
    </row>
    <row r="365" spans="1:8" ht="36.75" customHeight="1" hidden="1">
      <c r="A365" s="204"/>
      <c r="B365" s="134"/>
      <c r="C365" s="247"/>
      <c r="D365" s="119"/>
      <c r="E365" s="9"/>
      <c r="F365" s="42"/>
      <c r="G365" s="135"/>
      <c r="H365" s="135"/>
    </row>
    <row r="366" spans="1:8" ht="24.75" customHeight="1" hidden="1">
      <c r="A366" s="204" t="s">
        <v>506</v>
      </c>
      <c r="B366" s="134" t="s">
        <v>257</v>
      </c>
      <c r="C366" s="306" t="s">
        <v>29</v>
      </c>
      <c r="D366" s="304" t="s">
        <v>507</v>
      </c>
      <c r="E366" s="9">
        <v>240</v>
      </c>
      <c r="F366" s="42"/>
      <c r="G366" s="135">
        <v>0</v>
      </c>
      <c r="H366" s="135">
        <v>0</v>
      </c>
    </row>
    <row r="367" spans="1:8" ht="48" customHeight="1" hidden="1">
      <c r="A367" s="204"/>
      <c r="B367" s="134"/>
      <c r="C367" s="34"/>
      <c r="D367" s="33"/>
      <c r="E367" s="9"/>
      <c r="F367" s="42"/>
      <c r="G367" s="135"/>
      <c r="H367" s="135"/>
    </row>
    <row r="368" spans="1:8" ht="18.75" customHeight="1">
      <c r="A368" s="196" t="s">
        <v>149</v>
      </c>
      <c r="B368" s="131" t="s">
        <v>30</v>
      </c>
      <c r="C368" s="35" t="s">
        <v>31</v>
      </c>
      <c r="D368" s="36"/>
      <c r="E368" s="37"/>
      <c r="F368" s="38"/>
      <c r="G368" s="132">
        <f>G379+G370</f>
        <v>701.8</v>
      </c>
      <c r="H368" s="132">
        <f>H379+H370</f>
        <v>739.5</v>
      </c>
    </row>
    <row r="369" spans="1:8" ht="6.75" customHeight="1">
      <c r="A369" s="195"/>
      <c r="B369" s="129"/>
      <c r="C369" s="31"/>
      <c r="D369" s="23"/>
      <c r="E369" s="15"/>
      <c r="F369" s="16"/>
      <c r="G369" s="130"/>
      <c r="H369" s="130"/>
    </row>
    <row r="370" spans="1:8" ht="35.25" customHeight="1">
      <c r="A370" s="196" t="s">
        <v>150</v>
      </c>
      <c r="B370" s="191" t="s">
        <v>78</v>
      </c>
      <c r="C370" s="26" t="s">
        <v>79</v>
      </c>
      <c r="D370" s="33"/>
      <c r="E370" s="9"/>
      <c r="F370" s="42"/>
      <c r="G370" s="126">
        <f>G373</f>
        <v>135</v>
      </c>
      <c r="H370" s="126">
        <f>H373</f>
        <v>150</v>
      </c>
    </row>
    <row r="371" spans="1:8" ht="5.25" customHeight="1">
      <c r="A371" s="195"/>
      <c r="B371" s="140"/>
      <c r="C371" s="79"/>
      <c r="D371" s="80"/>
      <c r="E371" s="122"/>
      <c r="F371" s="81"/>
      <c r="G371" s="138"/>
      <c r="H371" s="138"/>
    </row>
    <row r="372" spans="1:8" ht="15" customHeight="1" hidden="1">
      <c r="A372" s="208"/>
      <c r="B372" s="134"/>
      <c r="C372" s="34"/>
      <c r="D372" s="33"/>
      <c r="E372" s="9"/>
      <c r="F372" s="42"/>
      <c r="G372" s="135"/>
      <c r="H372" s="135"/>
    </row>
    <row r="373" spans="1:8" ht="96.75" customHeight="1">
      <c r="A373" s="206" t="s">
        <v>151</v>
      </c>
      <c r="B373" s="262" t="s">
        <v>283</v>
      </c>
      <c r="C373" s="108" t="s">
        <v>79</v>
      </c>
      <c r="D373" s="33" t="s">
        <v>399</v>
      </c>
      <c r="E373" s="9"/>
      <c r="F373" s="58"/>
      <c r="G373" s="135">
        <f>G375</f>
        <v>135</v>
      </c>
      <c r="H373" s="135">
        <f>H375</f>
        <v>150</v>
      </c>
    </row>
    <row r="374" spans="1:8" ht="12" customHeight="1">
      <c r="A374" s="346"/>
      <c r="B374" s="347"/>
      <c r="C374" s="348"/>
      <c r="D374" s="80"/>
      <c r="E374" s="122"/>
      <c r="F374" s="349"/>
      <c r="G374" s="138"/>
      <c r="H374" s="138"/>
    </row>
    <row r="375" spans="1:8" ht="30" customHeight="1">
      <c r="A375" s="206" t="s">
        <v>152</v>
      </c>
      <c r="B375" s="170" t="s">
        <v>496</v>
      </c>
      <c r="C375" s="108" t="s">
        <v>79</v>
      </c>
      <c r="D375" s="33" t="s">
        <v>399</v>
      </c>
      <c r="E375" s="9">
        <v>200</v>
      </c>
      <c r="F375" s="58"/>
      <c r="G375" s="135">
        <f>G377</f>
        <v>135</v>
      </c>
      <c r="H375" s="135">
        <f>H377</f>
        <v>150</v>
      </c>
    </row>
    <row r="376" spans="1:8" ht="12" customHeight="1">
      <c r="A376" s="208"/>
      <c r="B376" s="141"/>
      <c r="C376" s="108"/>
      <c r="D376" s="33"/>
      <c r="E376" s="9"/>
      <c r="F376" s="58"/>
      <c r="G376" s="135"/>
      <c r="H376" s="135"/>
    </row>
    <row r="377" spans="1:8" ht="35.25" customHeight="1">
      <c r="A377" s="206" t="s">
        <v>243</v>
      </c>
      <c r="B377" s="170" t="s">
        <v>257</v>
      </c>
      <c r="C377" s="108" t="s">
        <v>79</v>
      </c>
      <c r="D377" s="33" t="s">
        <v>399</v>
      </c>
      <c r="E377" s="9">
        <v>240</v>
      </c>
      <c r="F377" s="58"/>
      <c r="G377" s="135">
        <v>135</v>
      </c>
      <c r="H377" s="135">
        <v>150</v>
      </c>
    </row>
    <row r="378" spans="1:8" ht="0.75" customHeight="1">
      <c r="A378" s="208"/>
      <c r="B378" s="134"/>
      <c r="C378" s="34"/>
      <c r="D378" s="33"/>
      <c r="E378" s="9"/>
      <c r="F378" s="42"/>
      <c r="G378" s="135"/>
      <c r="H378" s="135"/>
    </row>
    <row r="379" spans="1:8" ht="14.25" customHeight="1">
      <c r="A379" s="196" t="s">
        <v>153</v>
      </c>
      <c r="B379" s="218" t="s">
        <v>476</v>
      </c>
      <c r="C379" s="35" t="s">
        <v>477</v>
      </c>
      <c r="D379" s="36"/>
      <c r="E379" s="37"/>
      <c r="F379" s="38"/>
      <c r="G379" s="132">
        <f>G381+G387</f>
        <v>566.8</v>
      </c>
      <c r="H379" s="132">
        <f>H381+H387</f>
        <v>589.5</v>
      </c>
    </row>
    <row r="380" spans="1:8" ht="15" customHeight="1" hidden="1">
      <c r="A380" s="195"/>
      <c r="B380" s="148"/>
      <c r="C380" s="50"/>
      <c r="D380" s="51"/>
      <c r="E380" s="32"/>
      <c r="F380" s="68"/>
      <c r="G380" s="139"/>
      <c r="H380" s="139"/>
    </row>
    <row r="381" spans="1:8" ht="46.5" customHeight="1">
      <c r="A381" s="206" t="s">
        <v>154</v>
      </c>
      <c r="B381" s="170" t="s">
        <v>485</v>
      </c>
      <c r="C381" s="34" t="s">
        <v>477</v>
      </c>
      <c r="D381" s="83" t="s">
        <v>400</v>
      </c>
      <c r="E381" s="9"/>
      <c r="F381" s="42"/>
      <c r="G381" s="135">
        <f>G383</f>
        <v>494</v>
      </c>
      <c r="H381" s="135">
        <f>H383</f>
        <v>513.8</v>
      </c>
    </row>
    <row r="382" spans="1:8" ht="9.75" customHeight="1">
      <c r="A382" s="208"/>
      <c r="B382" s="134"/>
      <c r="C382" s="34"/>
      <c r="D382" s="33"/>
      <c r="E382" s="9"/>
      <c r="F382" s="42"/>
      <c r="G382" s="135"/>
      <c r="H382" s="135"/>
    </row>
    <row r="383" spans="1:8" ht="31.5" customHeight="1">
      <c r="A383" s="206" t="s">
        <v>155</v>
      </c>
      <c r="B383" s="170" t="s">
        <v>496</v>
      </c>
      <c r="C383" s="34" t="s">
        <v>477</v>
      </c>
      <c r="D383" s="83" t="s">
        <v>400</v>
      </c>
      <c r="E383" s="9">
        <v>200</v>
      </c>
      <c r="F383" s="42"/>
      <c r="G383" s="135">
        <f>G385</f>
        <v>494</v>
      </c>
      <c r="H383" s="135">
        <f>H385</f>
        <v>513.8</v>
      </c>
    </row>
    <row r="384" spans="1:8" ht="11.25" customHeight="1">
      <c r="A384" s="208"/>
      <c r="B384" s="134"/>
      <c r="C384" s="34"/>
      <c r="D384" s="33"/>
      <c r="E384" s="9"/>
      <c r="F384" s="42"/>
      <c r="G384" s="135"/>
      <c r="H384" s="135"/>
    </row>
    <row r="385" spans="1:8" ht="35.25" customHeight="1">
      <c r="A385" s="206" t="s">
        <v>478</v>
      </c>
      <c r="B385" s="170" t="s">
        <v>257</v>
      </c>
      <c r="C385" s="34" t="s">
        <v>477</v>
      </c>
      <c r="D385" s="83" t="s">
        <v>400</v>
      </c>
      <c r="E385" s="9">
        <v>240</v>
      </c>
      <c r="F385" s="42"/>
      <c r="G385" s="135">
        <v>494</v>
      </c>
      <c r="H385" s="135">
        <v>513.8</v>
      </c>
    </row>
    <row r="386" spans="1:8" ht="14.25" customHeight="1">
      <c r="A386" s="208"/>
      <c r="B386" s="128"/>
      <c r="C386" s="26"/>
      <c r="D386" s="19"/>
      <c r="E386" s="25"/>
      <c r="F386" s="20"/>
      <c r="G386" s="126"/>
      <c r="H386" s="126"/>
    </row>
    <row r="387" spans="1:8" ht="46.5" customHeight="1">
      <c r="A387" s="206" t="s">
        <v>156</v>
      </c>
      <c r="B387" s="265" t="s">
        <v>486</v>
      </c>
      <c r="C387" s="34" t="s">
        <v>477</v>
      </c>
      <c r="D387" s="33" t="s">
        <v>401</v>
      </c>
      <c r="E387" s="9"/>
      <c r="F387" s="42"/>
      <c r="G387" s="135">
        <f>G391</f>
        <v>72.8</v>
      </c>
      <c r="H387" s="135">
        <f>H391</f>
        <v>75.7</v>
      </c>
    </row>
    <row r="388" spans="1:8" ht="12" customHeight="1">
      <c r="A388" s="208"/>
      <c r="B388" s="136"/>
      <c r="C388" s="34"/>
      <c r="D388" s="33"/>
      <c r="E388" s="9"/>
      <c r="F388" s="42"/>
      <c r="G388" s="135"/>
      <c r="H388" s="135"/>
    </row>
    <row r="389" spans="1:8" ht="35.25" customHeight="1">
      <c r="A389" s="206" t="s">
        <v>157</v>
      </c>
      <c r="B389" s="170" t="s">
        <v>496</v>
      </c>
      <c r="C389" s="34" t="s">
        <v>477</v>
      </c>
      <c r="D389" s="33" t="s">
        <v>401</v>
      </c>
      <c r="E389" s="9">
        <v>200</v>
      </c>
      <c r="F389" s="42"/>
      <c r="G389" s="135">
        <f>G391</f>
        <v>72.8</v>
      </c>
      <c r="H389" s="135">
        <f>H391</f>
        <v>75.7</v>
      </c>
    </row>
    <row r="390" spans="1:8" ht="9.75" customHeight="1">
      <c r="A390" s="208"/>
      <c r="B390" s="136"/>
      <c r="C390" s="34"/>
      <c r="D390" s="33"/>
      <c r="E390" s="9"/>
      <c r="F390" s="42"/>
      <c r="G390" s="135"/>
      <c r="H390" s="135"/>
    </row>
    <row r="391" spans="1:8" ht="29.25" customHeight="1">
      <c r="A391" s="206" t="s">
        <v>244</v>
      </c>
      <c r="B391" s="170" t="s">
        <v>257</v>
      </c>
      <c r="C391" s="34" t="s">
        <v>477</v>
      </c>
      <c r="D391" s="33" t="s">
        <v>401</v>
      </c>
      <c r="E391" s="9">
        <v>240</v>
      </c>
      <c r="F391" s="42"/>
      <c r="G391" s="135">
        <v>72.8</v>
      </c>
      <c r="H391" s="135">
        <v>75.7</v>
      </c>
    </row>
    <row r="392" spans="1:8" ht="6" customHeight="1">
      <c r="A392" s="206"/>
      <c r="B392" s="134"/>
      <c r="C392" s="34"/>
      <c r="D392" s="33"/>
      <c r="E392" s="9"/>
      <c r="F392" s="42"/>
      <c r="G392" s="135"/>
      <c r="H392" s="135"/>
    </row>
    <row r="393" spans="1:8" ht="15" customHeight="1">
      <c r="A393" s="196" t="s">
        <v>158</v>
      </c>
      <c r="B393" s="131" t="s">
        <v>34</v>
      </c>
      <c r="C393" s="35" t="s">
        <v>35</v>
      </c>
      <c r="D393" s="36"/>
      <c r="E393" s="37"/>
      <c r="F393" s="38"/>
      <c r="G393" s="132">
        <f>G395+G408</f>
        <v>20844.800000000003</v>
      </c>
      <c r="H393" s="132">
        <f>H395+H408</f>
        <v>21678.6</v>
      </c>
    </row>
    <row r="394" spans="1:8" ht="8.25" customHeight="1">
      <c r="A394" s="197"/>
      <c r="B394" s="134"/>
      <c r="C394" s="34"/>
      <c r="D394" s="33"/>
      <c r="E394" s="9"/>
      <c r="F394" s="42"/>
      <c r="G394" s="135"/>
      <c r="H394" s="135"/>
    </row>
    <row r="395" spans="1:8" ht="15.75">
      <c r="A395" s="322" t="s">
        <v>159</v>
      </c>
      <c r="B395" s="290" t="s">
        <v>36</v>
      </c>
      <c r="C395" s="222" t="s">
        <v>37</v>
      </c>
      <c r="D395" s="223"/>
      <c r="E395" s="291"/>
      <c r="F395" s="224"/>
      <c r="G395" s="225">
        <f>G396+G402</f>
        <v>16466.4</v>
      </c>
      <c r="H395" s="225">
        <f>H396+H402</f>
        <v>17125</v>
      </c>
    </row>
    <row r="396" spans="1:8" ht="51.75" customHeight="1">
      <c r="A396" s="204" t="s">
        <v>160</v>
      </c>
      <c r="B396" s="262" t="s">
        <v>471</v>
      </c>
      <c r="C396" s="41" t="s">
        <v>37</v>
      </c>
      <c r="D396" s="34" t="s">
        <v>402</v>
      </c>
      <c r="E396" s="46"/>
      <c r="F396" s="46"/>
      <c r="G396" s="135">
        <f>G400</f>
        <v>15106.6</v>
      </c>
      <c r="H396" s="135">
        <f>H400</f>
        <v>15710.8</v>
      </c>
    </row>
    <row r="397" spans="1:8" ht="8.25" customHeight="1">
      <c r="A397" s="204"/>
      <c r="B397" s="136"/>
      <c r="C397" s="41"/>
      <c r="D397" s="34"/>
      <c r="E397" s="46"/>
      <c r="F397" s="46"/>
      <c r="G397" s="135"/>
      <c r="H397" s="135"/>
    </row>
    <row r="398" spans="1:8" ht="36.75" customHeight="1">
      <c r="A398" s="204" t="s">
        <v>161</v>
      </c>
      <c r="B398" s="170" t="s">
        <v>496</v>
      </c>
      <c r="C398" s="41" t="s">
        <v>37</v>
      </c>
      <c r="D398" s="34" t="s">
        <v>402</v>
      </c>
      <c r="E398" s="46">
        <v>200</v>
      </c>
      <c r="F398" s="46"/>
      <c r="G398" s="135">
        <f>G400</f>
        <v>15106.6</v>
      </c>
      <c r="H398" s="135">
        <f>H400</f>
        <v>15710.8</v>
      </c>
    </row>
    <row r="399" spans="1:8" ht="9.75" customHeight="1">
      <c r="A399" s="204"/>
      <c r="B399" s="136"/>
      <c r="C399" s="41"/>
      <c r="D399" s="34"/>
      <c r="E399" s="46"/>
      <c r="F399" s="46"/>
      <c r="G399" s="135"/>
      <c r="H399" s="135"/>
    </row>
    <row r="400" spans="1:8" ht="31.5">
      <c r="A400" s="204" t="s">
        <v>245</v>
      </c>
      <c r="B400" s="170" t="s">
        <v>257</v>
      </c>
      <c r="C400" s="41" t="s">
        <v>37</v>
      </c>
      <c r="D400" s="34" t="s">
        <v>402</v>
      </c>
      <c r="E400" s="46">
        <v>240</v>
      </c>
      <c r="F400" s="46"/>
      <c r="G400" s="135">
        <v>15106.6</v>
      </c>
      <c r="H400" s="135">
        <v>15710.8</v>
      </c>
    </row>
    <row r="401" spans="1:8" ht="9" customHeight="1">
      <c r="A401" s="204"/>
      <c r="B401" s="136"/>
      <c r="C401" s="41"/>
      <c r="D401" s="34"/>
      <c r="E401" s="46"/>
      <c r="F401" s="46"/>
      <c r="G401" s="135"/>
      <c r="H401" s="135"/>
    </row>
    <row r="402" spans="1:8" ht="48.75" customHeight="1">
      <c r="A402" s="204" t="s">
        <v>360</v>
      </c>
      <c r="B402" s="262" t="s">
        <v>488</v>
      </c>
      <c r="C402" s="41" t="s">
        <v>37</v>
      </c>
      <c r="D402" s="34" t="s">
        <v>582</v>
      </c>
      <c r="E402" s="46"/>
      <c r="F402" s="46"/>
      <c r="G402" s="135">
        <f>G404</f>
        <v>1359.8</v>
      </c>
      <c r="H402" s="135">
        <f>H404</f>
        <v>1414.2</v>
      </c>
    </row>
    <row r="403" spans="1:8" ht="9" customHeight="1">
      <c r="A403" s="204"/>
      <c r="B403" s="136"/>
      <c r="C403" s="41"/>
      <c r="D403" s="34"/>
      <c r="E403" s="46"/>
      <c r="F403" s="46"/>
      <c r="G403" s="135"/>
      <c r="H403" s="135"/>
    </row>
    <row r="404" spans="1:8" ht="31.5">
      <c r="A404" s="204" t="s">
        <v>362</v>
      </c>
      <c r="B404" s="170" t="s">
        <v>496</v>
      </c>
      <c r="C404" s="41" t="s">
        <v>37</v>
      </c>
      <c r="D404" s="34" t="s">
        <v>582</v>
      </c>
      <c r="E404" s="46">
        <v>200</v>
      </c>
      <c r="F404" s="46"/>
      <c r="G404" s="135">
        <f>G406</f>
        <v>1359.8</v>
      </c>
      <c r="H404" s="135">
        <f>H406</f>
        <v>1414.2</v>
      </c>
    </row>
    <row r="405" spans="1:8" ht="10.5" customHeight="1">
      <c r="A405" s="204"/>
      <c r="B405" s="136"/>
      <c r="C405" s="41"/>
      <c r="D405" s="34"/>
      <c r="E405" s="46"/>
      <c r="F405" s="46"/>
      <c r="G405" s="135"/>
      <c r="H405" s="135"/>
    </row>
    <row r="406" spans="1:8" ht="31.5">
      <c r="A406" s="204" t="s">
        <v>363</v>
      </c>
      <c r="B406" s="170" t="s">
        <v>257</v>
      </c>
      <c r="C406" s="41" t="s">
        <v>37</v>
      </c>
      <c r="D406" s="34" t="s">
        <v>582</v>
      </c>
      <c r="E406" s="46">
        <v>240</v>
      </c>
      <c r="F406" s="46"/>
      <c r="G406" s="135">
        <v>1359.8</v>
      </c>
      <c r="H406" s="135">
        <v>1414.2</v>
      </c>
    </row>
    <row r="407" spans="1:8" ht="3" customHeight="1">
      <c r="A407" s="204"/>
      <c r="B407" s="136"/>
      <c r="C407" s="41"/>
      <c r="D407" s="34"/>
      <c r="E407" s="46"/>
      <c r="F407" s="46"/>
      <c r="G407" s="135"/>
      <c r="H407" s="135"/>
    </row>
    <row r="408" spans="1:8" ht="18.75" customHeight="1">
      <c r="A408" s="196" t="s">
        <v>164</v>
      </c>
      <c r="B408" s="176" t="s">
        <v>87</v>
      </c>
      <c r="C408" s="212" t="s">
        <v>88</v>
      </c>
      <c r="D408" s="213"/>
      <c r="E408" s="212"/>
      <c r="F408" s="213"/>
      <c r="G408" s="215">
        <f>G412</f>
        <v>4378.4</v>
      </c>
      <c r="H408" s="215">
        <f>H412</f>
        <v>4553.6</v>
      </c>
    </row>
    <row r="409" spans="1:8" ht="7.5" customHeight="1">
      <c r="A409" s="189"/>
      <c r="B409" s="137"/>
      <c r="C409" s="79"/>
      <c r="D409" s="80"/>
      <c r="E409" s="79"/>
      <c r="F409" s="80"/>
      <c r="G409" s="138"/>
      <c r="H409" s="138"/>
    </row>
    <row r="410" spans="1:8" ht="0.75" customHeight="1">
      <c r="A410" s="204"/>
      <c r="B410" s="136"/>
      <c r="C410" s="34"/>
      <c r="D410" s="33"/>
      <c r="E410" s="34"/>
      <c r="F410" s="33"/>
      <c r="G410" s="135"/>
      <c r="H410" s="135"/>
    </row>
    <row r="411" spans="1:8" ht="29.25" customHeight="1">
      <c r="A411" s="360" t="s">
        <v>165</v>
      </c>
      <c r="B411" s="353" t="s">
        <v>547</v>
      </c>
      <c r="C411" s="41"/>
      <c r="D411" s="34"/>
      <c r="E411" s="46"/>
      <c r="F411" s="46"/>
      <c r="G411" s="135"/>
      <c r="H411" s="135"/>
    </row>
    <row r="412" spans="1:8" ht="15.75">
      <c r="A412" s="360"/>
      <c r="B412" s="353"/>
      <c r="C412" s="41" t="s">
        <v>88</v>
      </c>
      <c r="D412" s="34" t="s">
        <v>453</v>
      </c>
      <c r="E412" s="46"/>
      <c r="F412" s="46"/>
      <c r="G412" s="135">
        <f>G414</f>
        <v>4378.4</v>
      </c>
      <c r="H412" s="135">
        <f>H414</f>
        <v>4553.6</v>
      </c>
    </row>
    <row r="413" spans="1:8" ht="15.75">
      <c r="A413" s="204"/>
      <c r="B413" s="136"/>
      <c r="C413" s="41"/>
      <c r="D413" s="34"/>
      <c r="E413" s="46"/>
      <c r="F413" s="46"/>
      <c r="G413" s="135"/>
      <c r="H413" s="135"/>
    </row>
    <row r="414" spans="1:8" ht="31.5">
      <c r="A414" s="204" t="s">
        <v>166</v>
      </c>
      <c r="B414" s="170" t="s">
        <v>496</v>
      </c>
      <c r="C414" s="41" t="s">
        <v>88</v>
      </c>
      <c r="D414" s="34" t="s">
        <v>453</v>
      </c>
      <c r="E414" s="46">
        <v>200</v>
      </c>
      <c r="F414" s="46"/>
      <c r="G414" s="135">
        <f>G416</f>
        <v>4378.4</v>
      </c>
      <c r="H414" s="135">
        <f>H416</f>
        <v>4553.6</v>
      </c>
    </row>
    <row r="415" spans="1:8" ht="12" customHeight="1">
      <c r="A415" s="204"/>
      <c r="B415" s="136"/>
      <c r="C415" s="41"/>
      <c r="D415" s="34"/>
      <c r="E415" s="46"/>
      <c r="F415" s="46"/>
      <c r="G415" s="135"/>
      <c r="H415" s="135"/>
    </row>
    <row r="416" spans="1:8" ht="34.5" customHeight="1">
      <c r="A416" s="230" t="s">
        <v>247</v>
      </c>
      <c r="B416" s="329" t="s">
        <v>257</v>
      </c>
      <c r="C416" s="330" t="s">
        <v>88</v>
      </c>
      <c r="D416" s="79" t="s">
        <v>453</v>
      </c>
      <c r="E416" s="121">
        <v>240</v>
      </c>
      <c r="F416" s="121"/>
      <c r="G416" s="138">
        <v>4378.4</v>
      </c>
      <c r="H416" s="138">
        <v>4553.6</v>
      </c>
    </row>
    <row r="417" spans="1:8" ht="1.5" customHeight="1">
      <c r="A417" s="204"/>
      <c r="B417" s="136"/>
      <c r="C417" s="34"/>
      <c r="D417" s="33"/>
      <c r="E417" s="34"/>
      <c r="F417" s="33"/>
      <c r="G417" s="135"/>
      <c r="H417" s="135"/>
    </row>
    <row r="418" spans="1:8" ht="18" customHeight="1">
      <c r="A418" s="196" t="s">
        <v>167</v>
      </c>
      <c r="B418" s="131" t="s">
        <v>38</v>
      </c>
      <c r="C418" s="35" t="s">
        <v>39</v>
      </c>
      <c r="D418" s="36"/>
      <c r="E418" s="37"/>
      <c r="F418" s="38"/>
      <c r="G418" s="132">
        <f>G427+G420+G443</f>
        <v>21761.3</v>
      </c>
      <c r="H418" s="132">
        <f>H427+H420+H443</f>
        <v>22641.4</v>
      </c>
    </row>
    <row r="419" spans="1:8" ht="15.75">
      <c r="A419" s="189"/>
      <c r="B419" s="128"/>
      <c r="C419" s="26"/>
      <c r="D419" s="19"/>
      <c r="E419" s="25"/>
      <c r="F419" s="20"/>
      <c r="G419" s="126"/>
      <c r="H419" s="126"/>
    </row>
    <row r="420" spans="1:8" s="114" customFormat="1" ht="15.75">
      <c r="A420" s="203" t="s">
        <v>168</v>
      </c>
      <c r="B420" s="251" t="s">
        <v>560</v>
      </c>
      <c r="C420" s="250" t="s">
        <v>561</v>
      </c>
      <c r="D420" s="88"/>
      <c r="E420" s="89"/>
      <c r="F420" s="90"/>
      <c r="G420" s="91">
        <f>G423</f>
        <v>1644.2</v>
      </c>
      <c r="H420" s="91">
        <f>H423</f>
        <v>1710</v>
      </c>
    </row>
    <row r="421" spans="1:8" s="114" customFormat="1" ht="15.75">
      <c r="A421" s="198"/>
      <c r="B421" s="155"/>
      <c r="C421" s="253"/>
      <c r="D421" s="278"/>
      <c r="E421" s="94"/>
      <c r="F421" s="95"/>
      <c r="G421" s="96"/>
      <c r="H421" s="96"/>
    </row>
    <row r="422" spans="1:8" s="114" customFormat="1" ht="63.75" customHeight="1">
      <c r="A422" s="327" t="s">
        <v>248</v>
      </c>
      <c r="B422" s="298" t="s">
        <v>497</v>
      </c>
      <c r="C422" s="299" t="s">
        <v>561</v>
      </c>
      <c r="D422" s="300" t="s">
        <v>406</v>
      </c>
      <c r="E422" s="301"/>
      <c r="F422" s="302"/>
      <c r="G422" s="303">
        <f>G423</f>
        <v>1644.2</v>
      </c>
      <c r="H422" s="303">
        <f>H423</f>
        <v>1710</v>
      </c>
    </row>
    <row r="423" spans="1:8" s="114" customFormat="1" ht="21.75" customHeight="1">
      <c r="A423" s="261" t="s">
        <v>169</v>
      </c>
      <c r="B423" s="260" t="s">
        <v>205</v>
      </c>
      <c r="C423" s="273" t="s">
        <v>561</v>
      </c>
      <c r="D423" s="254" t="s">
        <v>406</v>
      </c>
      <c r="E423" s="274">
        <v>300</v>
      </c>
      <c r="F423" s="84"/>
      <c r="G423" s="256">
        <f>G425</f>
        <v>1644.2</v>
      </c>
      <c r="H423" s="256">
        <f>H425</f>
        <v>1710</v>
      </c>
    </row>
    <row r="424" spans="1:8" s="114" customFormat="1" ht="13.5" customHeight="1">
      <c r="A424" s="210"/>
      <c r="B424" s="152"/>
      <c r="C424" s="273"/>
      <c r="D424" s="254"/>
      <c r="E424" s="274"/>
      <c r="F424" s="84"/>
      <c r="G424" s="256"/>
      <c r="H424" s="256"/>
    </row>
    <row r="425" spans="1:8" s="114" customFormat="1" ht="19.5" customHeight="1">
      <c r="A425" s="210" t="s">
        <v>249</v>
      </c>
      <c r="B425" s="252" t="s">
        <v>89</v>
      </c>
      <c r="C425" s="273" t="s">
        <v>561</v>
      </c>
      <c r="D425" s="254" t="s">
        <v>406</v>
      </c>
      <c r="E425" s="276" t="s">
        <v>90</v>
      </c>
      <c r="F425" s="84"/>
      <c r="G425" s="256">
        <v>1644.2</v>
      </c>
      <c r="H425" s="256">
        <v>1710</v>
      </c>
    </row>
    <row r="426" spans="1:8" s="114" customFormat="1" ht="1.5" customHeight="1">
      <c r="A426" s="210"/>
      <c r="B426" s="152"/>
      <c r="C426" s="275"/>
      <c r="D426" s="257"/>
      <c r="E426" s="277"/>
      <c r="F426" s="258"/>
      <c r="G426" s="259"/>
      <c r="H426" s="259"/>
    </row>
    <row r="427" spans="1:8" ht="20.25" customHeight="1">
      <c r="A427" s="196" t="s">
        <v>170</v>
      </c>
      <c r="B427" s="131" t="s">
        <v>40</v>
      </c>
      <c r="C427" s="26" t="s">
        <v>41</v>
      </c>
      <c r="D427" s="19"/>
      <c r="E427" s="25"/>
      <c r="F427" s="20"/>
      <c r="G427" s="126">
        <f>G430+G436</f>
        <v>20112.1</v>
      </c>
      <c r="H427" s="126">
        <f>H430+H436</f>
        <v>20926.4</v>
      </c>
    </row>
    <row r="428" spans="1:8" ht="3" customHeight="1">
      <c r="A428" s="189"/>
      <c r="B428" s="129"/>
      <c r="C428" s="31"/>
      <c r="D428" s="23"/>
      <c r="E428" s="15"/>
      <c r="F428" s="16"/>
      <c r="G428" s="130"/>
      <c r="H428" s="130"/>
    </row>
    <row r="429" spans="1:8" ht="46.5" customHeight="1">
      <c r="A429" s="361" t="s">
        <v>563</v>
      </c>
      <c r="B429" s="352" t="s">
        <v>548</v>
      </c>
      <c r="C429" s="34"/>
      <c r="D429" s="33"/>
      <c r="E429" s="9"/>
      <c r="F429" s="42"/>
      <c r="G429" s="135"/>
      <c r="H429" s="135"/>
    </row>
    <row r="430" spans="1:8" ht="20.25" customHeight="1">
      <c r="A430" s="360"/>
      <c r="B430" s="353"/>
      <c r="C430" s="34" t="s">
        <v>41</v>
      </c>
      <c r="D430" s="33" t="s">
        <v>454</v>
      </c>
      <c r="E430" s="9"/>
      <c r="F430" s="42"/>
      <c r="G430" s="135">
        <f>G434</f>
        <v>13121.3</v>
      </c>
      <c r="H430" s="135">
        <f>H434</f>
        <v>13652.7</v>
      </c>
    </row>
    <row r="431" spans="1:8" ht="7.5" customHeight="1">
      <c r="A431" s="204"/>
      <c r="B431" s="136"/>
      <c r="C431" s="34"/>
      <c r="D431" s="33"/>
      <c r="E431" s="9"/>
      <c r="F431" s="42"/>
      <c r="G431" s="135"/>
      <c r="H431" s="135"/>
    </row>
    <row r="432" spans="1:8" ht="15.75">
      <c r="A432" s="204" t="s">
        <v>562</v>
      </c>
      <c r="B432" s="170" t="s">
        <v>205</v>
      </c>
      <c r="C432" s="34" t="s">
        <v>41</v>
      </c>
      <c r="D432" s="33" t="s">
        <v>454</v>
      </c>
      <c r="E432" s="9">
        <v>300</v>
      </c>
      <c r="F432" s="42"/>
      <c r="G432" s="135">
        <f>G434</f>
        <v>13121.3</v>
      </c>
      <c r="H432" s="135">
        <f>H434</f>
        <v>13652.7</v>
      </c>
    </row>
    <row r="433" spans="1:8" ht="10.5" customHeight="1">
      <c r="A433" s="204"/>
      <c r="B433" s="134"/>
      <c r="C433" s="34"/>
      <c r="D433" s="33"/>
      <c r="E433" s="9"/>
      <c r="F433" s="42"/>
      <c r="G433" s="135"/>
      <c r="H433" s="135"/>
    </row>
    <row r="434" spans="1:8" ht="15.75">
      <c r="A434" s="204" t="s">
        <v>564</v>
      </c>
      <c r="B434" s="134" t="s">
        <v>89</v>
      </c>
      <c r="C434" s="34" t="s">
        <v>41</v>
      </c>
      <c r="D434" s="33" t="s">
        <v>454</v>
      </c>
      <c r="E434" s="9">
        <v>310</v>
      </c>
      <c r="F434" s="42"/>
      <c r="G434" s="135">
        <v>13121.3</v>
      </c>
      <c r="H434" s="135">
        <v>13652.7</v>
      </c>
    </row>
    <row r="435" spans="1:8" ht="9.75" customHeight="1">
      <c r="A435" s="204"/>
      <c r="B435" s="134"/>
      <c r="C435" s="34"/>
      <c r="D435" s="33"/>
      <c r="E435" s="9"/>
      <c r="F435" s="42"/>
      <c r="G435" s="135"/>
      <c r="H435" s="135"/>
    </row>
    <row r="436" spans="1:8" ht="45.75" customHeight="1">
      <c r="A436" s="206" t="s">
        <v>565</v>
      </c>
      <c r="B436" s="170" t="s">
        <v>549</v>
      </c>
      <c r="C436" s="34" t="s">
        <v>41</v>
      </c>
      <c r="D436" s="33" t="s">
        <v>455</v>
      </c>
      <c r="E436" s="34"/>
      <c r="F436" s="42"/>
      <c r="G436" s="135">
        <f>G440</f>
        <v>6990.8</v>
      </c>
      <c r="H436" s="135">
        <f>H440</f>
        <v>7273.7</v>
      </c>
    </row>
    <row r="437" spans="1:8" ht="13.5" customHeight="1">
      <c r="A437" s="208"/>
      <c r="B437" s="134"/>
      <c r="C437" s="34"/>
      <c r="D437" s="33"/>
      <c r="E437" s="34"/>
      <c r="F437" s="42"/>
      <c r="G437" s="135"/>
      <c r="H437" s="135"/>
    </row>
    <row r="438" spans="1:8" ht="15.75">
      <c r="A438" s="206" t="s">
        <v>566</v>
      </c>
      <c r="B438" s="170" t="s">
        <v>205</v>
      </c>
      <c r="C438" s="34" t="s">
        <v>41</v>
      </c>
      <c r="D438" s="33" t="s">
        <v>455</v>
      </c>
      <c r="E438" s="34" t="s">
        <v>206</v>
      </c>
      <c r="F438" s="42"/>
      <c r="G438" s="135">
        <f>G440</f>
        <v>6990.8</v>
      </c>
      <c r="H438" s="135">
        <f>H440</f>
        <v>7273.7</v>
      </c>
    </row>
    <row r="439" spans="1:8" ht="9.75" customHeight="1">
      <c r="A439" s="346"/>
      <c r="B439" s="140"/>
      <c r="C439" s="79"/>
      <c r="D439" s="80"/>
      <c r="E439" s="79"/>
      <c r="F439" s="81"/>
      <c r="G439" s="138"/>
      <c r="H439" s="138"/>
    </row>
    <row r="440" spans="1:8" ht="31.5" customHeight="1">
      <c r="A440" s="320" t="s">
        <v>567</v>
      </c>
      <c r="B440" s="262" t="s">
        <v>259</v>
      </c>
      <c r="C440" s="34" t="s">
        <v>41</v>
      </c>
      <c r="D440" s="33" t="s">
        <v>455</v>
      </c>
      <c r="E440" s="34" t="s">
        <v>258</v>
      </c>
      <c r="F440" s="42"/>
      <c r="G440" s="135">
        <v>6990.8</v>
      </c>
      <c r="H440" s="135">
        <v>7273.7</v>
      </c>
    </row>
    <row r="441" spans="1:8" ht="7.5" customHeight="1">
      <c r="A441" s="208"/>
      <c r="B441" s="134"/>
      <c r="C441" s="34"/>
      <c r="D441" s="33"/>
      <c r="E441" s="34"/>
      <c r="F441" s="42"/>
      <c r="G441" s="135"/>
      <c r="H441" s="135"/>
    </row>
    <row r="442" spans="1:8" ht="15.75">
      <c r="A442" s="194"/>
      <c r="B442" s="157"/>
      <c r="C442" s="232"/>
      <c r="D442" s="229"/>
      <c r="E442" s="232"/>
      <c r="F442" s="233"/>
      <c r="G442" s="234"/>
      <c r="H442" s="234"/>
    </row>
    <row r="443" spans="1:8" s="106" customFormat="1" ht="21" customHeight="1">
      <c r="A443" s="199" t="s">
        <v>172</v>
      </c>
      <c r="B443" s="158" t="s">
        <v>42</v>
      </c>
      <c r="C443" s="103" t="s">
        <v>43</v>
      </c>
      <c r="D443" s="104"/>
      <c r="E443" s="103"/>
      <c r="F443" s="105"/>
      <c r="G443" s="159">
        <f>G445</f>
        <v>5</v>
      </c>
      <c r="H443" s="159">
        <f>H445</f>
        <v>5</v>
      </c>
    </row>
    <row r="444" spans="1:8" s="114" customFormat="1" ht="15.75" customHeight="1" hidden="1">
      <c r="A444" s="211"/>
      <c r="B444" s="156"/>
      <c r="C444" s="82"/>
      <c r="D444" s="83"/>
      <c r="E444" s="82"/>
      <c r="F444" s="100"/>
      <c r="G444" s="150"/>
      <c r="H444" s="150"/>
    </row>
    <row r="445" spans="1:8" s="114" customFormat="1" ht="63.75" customHeight="1">
      <c r="A445" s="209" t="s">
        <v>173</v>
      </c>
      <c r="B445" s="149" t="s">
        <v>55</v>
      </c>
      <c r="C445" s="82" t="s">
        <v>43</v>
      </c>
      <c r="D445" s="83" t="s">
        <v>429</v>
      </c>
      <c r="E445" s="82"/>
      <c r="F445" s="100"/>
      <c r="G445" s="150">
        <f>G447</f>
        <v>5</v>
      </c>
      <c r="H445" s="150">
        <f>H447</f>
        <v>5</v>
      </c>
    </row>
    <row r="446" spans="1:8" s="114" customFormat="1" ht="6.75" customHeight="1">
      <c r="A446" s="209"/>
      <c r="B446" s="149"/>
      <c r="C446" s="82"/>
      <c r="D446" s="83"/>
      <c r="E446" s="82"/>
      <c r="F446" s="100"/>
      <c r="G446" s="150"/>
      <c r="H446" s="150"/>
    </row>
    <row r="447" spans="1:8" s="114" customFormat="1" ht="17.25" customHeight="1">
      <c r="A447" s="209" t="s">
        <v>174</v>
      </c>
      <c r="B447" s="170" t="s">
        <v>205</v>
      </c>
      <c r="C447" s="82" t="s">
        <v>43</v>
      </c>
      <c r="D447" s="83" t="s">
        <v>429</v>
      </c>
      <c r="E447" s="82" t="s">
        <v>206</v>
      </c>
      <c r="F447" s="100"/>
      <c r="G447" s="150">
        <f>G449</f>
        <v>5</v>
      </c>
      <c r="H447" s="150">
        <f>H449</f>
        <v>5</v>
      </c>
    </row>
    <row r="448" spans="1:8" s="114" customFormat="1" ht="9.75" customHeight="1">
      <c r="A448" s="211"/>
      <c r="B448" s="160"/>
      <c r="C448" s="82"/>
      <c r="D448" s="83"/>
      <c r="E448" s="82"/>
      <c r="F448" s="100"/>
      <c r="G448" s="150"/>
      <c r="H448" s="150"/>
    </row>
    <row r="449" spans="1:8" s="114" customFormat="1" ht="29.25" customHeight="1">
      <c r="A449" s="209" t="s">
        <v>252</v>
      </c>
      <c r="B449" s="170" t="s">
        <v>259</v>
      </c>
      <c r="C449" s="82" t="s">
        <v>43</v>
      </c>
      <c r="D449" s="83" t="s">
        <v>429</v>
      </c>
      <c r="E449" s="82" t="s">
        <v>258</v>
      </c>
      <c r="F449" s="100"/>
      <c r="G449" s="150">
        <v>5</v>
      </c>
      <c r="H449" s="150">
        <v>5</v>
      </c>
    </row>
    <row r="450" spans="1:8" ht="6.75" customHeight="1">
      <c r="A450" s="208"/>
      <c r="B450" s="129"/>
      <c r="C450" s="34"/>
      <c r="D450" s="33"/>
      <c r="E450" s="34"/>
      <c r="F450" s="33"/>
      <c r="G450" s="135"/>
      <c r="H450" s="135"/>
    </row>
    <row r="451" spans="1:8" ht="15.75">
      <c r="A451" s="196" t="s">
        <v>175</v>
      </c>
      <c r="B451" s="131" t="s">
        <v>44</v>
      </c>
      <c r="C451" s="35" t="s">
        <v>45</v>
      </c>
      <c r="D451" s="36"/>
      <c r="E451" s="37"/>
      <c r="F451" s="38"/>
      <c r="G451" s="132">
        <f>G455+G466</f>
        <v>634.4000000000001</v>
      </c>
      <c r="H451" s="132">
        <f>H455+H466</f>
        <v>659.8</v>
      </c>
    </row>
    <row r="452" spans="1:8" ht="6.75" customHeight="1">
      <c r="A452" s="323"/>
      <c r="B452" s="128"/>
      <c r="C452" s="26"/>
      <c r="D452" s="19"/>
      <c r="E452" s="25"/>
      <c r="F452" s="20"/>
      <c r="G452" s="126"/>
      <c r="H452" s="126"/>
    </row>
    <row r="453" spans="1:8" ht="15.75">
      <c r="A453" s="324" t="s">
        <v>176</v>
      </c>
      <c r="B453" s="311" t="s">
        <v>472</v>
      </c>
      <c r="C453" s="222" t="s">
        <v>273</v>
      </c>
      <c r="D453" s="223"/>
      <c r="E453" s="291"/>
      <c r="F453" s="224"/>
      <c r="G453" s="225">
        <f>G455</f>
        <v>83.2</v>
      </c>
      <c r="H453" s="225">
        <f>H455</f>
        <v>86.5</v>
      </c>
    </row>
    <row r="454" spans="1:8" ht="63.75" customHeight="1">
      <c r="A454" s="362" t="s">
        <v>177</v>
      </c>
      <c r="B454" s="363" t="s">
        <v>550</v>
      </c>
      <c r="C454" s="34"/>
      <c r="D454" s="33"/>
      <c r="E454" s="9"/>
      <c r="F454" s="42"/>
      <c r="G454" s="135"/>
      <c r="H454" s="135"/>
    </row>
    <row r="455" spans="1:8" ht="15.75" customHeight="1" hidden="1">
      <c r="A455" s="359"/>
      <c r="B455" s="364"/>
      <c r="C455" s="34" t="s">
        <v>273</v>
      </c>
      <c r="D455" s="33" t="s">
        <v>430</v>
      </c>
      <c r="E455" s="9"/>
      <c r="F455" s="42"/>
      <c r="G455" s="135">
        <f>G457</f>
        <v>83.2</v>
      </c>
      <c r="H455" s="135">
        <f>H457</f>
        <v>86.5</v>
      </c>
    </row>
    <row r="456" spans="1:8" ht="9.75" customHeight="1">
      <c r="A456" s="208"/>
      <c r="B456" s="153"/>
      <c r="C456" s="34"/>
      <c r="D456" s="33"/>
      <c r="E456" s="9"/>
      <c r="F456" s="42"/>
      <c r="G456" s="135"/>
      <c r="H456" s="135"/>
    </row>
    <row r="457" spans="1:8" ht="31.5">
      <c r="A457" s="206" t="s">
        <v>178</v>
      </c>
      <c r="B457" s="170" t="s">
        <v>496</v>
      </c>
      <c r="C457" s="34" t="s">
        <v>273</v>
      </c>
      <c r="D457" s="33" t="s">
        <v>430</v>
      </c>
      <c r="E457" s="9">
        <v>200</v>
      </c>
      <c r="F457" s="42"/>
      <c r="G457" s="135">
        <f>G459</f>
        <v>83.2</v>
      </c>
      <c r="H457" s="135">
        <f>H459</f>
        <v>86.5</v>
      </c>
    </row>
    <row r="458" spans="1:8" ht="9" customHeight="1">
      <c r="A458" s="208"/>
      <c r="B458" s="153"/>
      <c r="C458" s="34"/>
      <c r="D458" s="33"/>
      <c r="E458" s="9"/>
      <c r="F458" s="42"/>
      <c r="G458" s="135"/>
      <c r="H458" s="135"/>
    </row>
    <row r="459" spans="1:8" ht="31.5">
      <c r="A459" s="206" t="s">
        <v>473</v>
      </c>
      <c r="B459" s="170" t="s">
        <v>257</v>
      </c>
      <c r="C459" s="34" t="s">
        <v>273</v>
      </c>
      <c r="D459" s="33" t="s">
        <v>430</v>
      </c>
      <c r="E459" s="9">
        <v>240</v>
      </c>
      <c r="F459" s="42"/>
      <c r="G459" s="135">
        <v>83.2</v>
      </c>
      <c r="H459" s="135">
        <v>86.5</v>
      </c>
    </row>
    <row r="460" spans="1:8" ht="4.5" customHeight="1">
      <c r="A460" s="206"/>
      <c r="B460" s="134"/>
      <c r="C460" s="34"/>
      <c r="D460" s="33"/>
      <c r="E460" s="9"/>
      <c r="F460" s="42"/>
      <c r="G460" s="135"/>
      <c r="H460" s="135"/>
    </row>
    <row r="461" spans="1:8" ht="21" customHeight="1">
      <c r="A461" s="324" t="s">
        <v>276</v>
      </c>
      <c r="B461" s="290" t="s">
        <v>474</v>
      </c>
      <c r="C461" s="222" t="s">
        <v>46</v>
      </c>
      <c r="D461" s="223"/>
      <c r="E461" s="291"/>
      <c r="F461" s="224"/>
      <c r="G461" s="225">
        <f>G466</f>
        <v>551.2</v>
      </c>
      <c r="H461" s="225">
        <f>H466</f>
        <v>573.3</v>
      </c>
    </row>
    <row r="462" spans="1:8" ht="8.25" customHeight="1" hidden="1">
      <c r="A462" s="325"/>
      <c r="B462" s="297"/>
      <c r="C462" s="292"/>
      <c r="D462" s="293"/>
      <c r="E462" s="294"/>
      <c r="F462" s="295"/>
      <c r="G462" s="296"/>
      <c r="H462" s="296"/>
    </row>
    <row r="463" spans="1:8" ht="15.75" customHeight="1" hidden="1">
      <c r="A463" s="206"/>
      <c r="B463" s="134"/>
      <c r="C463" s="34"/>
      <c r="D463" s="33"/>
      <c r="E463" s="9"/>
      <c r="F463" s="42"/>
      <c r="G463" s="135"/>
      <c r="H463" s="135"/>
    </row>
    <row r="464" spans="1:8" ht="52.5" customHeight="1">
      <c r="A464" s="359" t="s">
        <v>277</v>
      </c>
      <c r="B464" s="353" t="s">
        <v>551</v>
      </c>
      <c r="C464" s="34"/>
      <c r="D464" s="33"/>
      <c r="E464" s="9"/>
      <c r="F464" s="42"/>
      <c r="G464" s="135"/>
      <c r="H464" s="135"/>
    </row>
    <row r="465" spans="1:8" ht="16.5" customHeight="1">
      <c r="A465" s="359"/>
      <c r="B465" s="353"/>
      <c r="C465" s="34" t="s">
        <v>46</v>
      </c>
      <c r="D465" s="33" t="s">
        <v>431</v>
      </c>
      <c r="E465" s="9"/>
      <c r="F465" s="42"/>
      <c r="G465" s="135">
        <f>G468</f>
        <v>551.2</v>
      </c>
      <c r="H465" s="135">
        <f>H468</f>
        <v>573.3</v>
      </c>
    </row>
    <row r="466" spans="1:8" ht="15.75" customHeight="1" hidden="1">
      <c r="A466" s="359"/>
      <c r="B466" s="353"/>
      <c r="C466" s="34" t="s">
        <v>46</v>
      </c>
      <c r="D466" s="33" t="s">
        <v>431</v>
      </c>
      <c r="E466" s="9"/>
      <c r="F466" s="42"/>
      <c r="G466" s="135">
        <f>G468</f>
        <v>551.2</v>
      </c>
      <c r="H466" s="135">
        <f>H468</f>
        <v>573.3</v>
      </c>
    </row>
    <row r="467" spans="1:8" ht="9.75" customHeight="1">
      <c r="A467" s="206"/>
      <c r="B467" s="134"/>
      <c r="C467" s="34"/>
      <c r="D467" s="33"/>
      <c r="E467" s="9"/>
      <c r="F467" s="42"/>
      <c r="G467" s="135"/>
      <c r="H467" s="135"/>
    </row>
    <row r="468" spans="1:8" ht="15.75" customHeight="1">
      <c r="A468" s="206" t="s">
        <v>278</v>
      </c>
      <c r="B468" s="170" t="s">
        <v>496</v>
      </c>
      <c r="C468" s="34" t="s">
        <v>46</v>
      </c>
      <c r="D468" s="33" t="s">
        <v>431</v>
      </c>
      <c r="E468" s="9">
        <v>200</v>
      </c>
      <c r="F468" s="42"/>
      <c r="G468" s="135">
        <f>G470</f>
        <v>551.2</v>
      </c>
      <c r="H468" s="135">
        <f>H470</f>
        <v>573.3</v>
      </c>
    </row>
    <row r="469" spans="1:8" ht="10.5" customHeight="1">
      <c r="A469" s="206"/>
      <c r="B469" s="134"/>
      <c r="C469" s="34"/>
      <c r="D469" s="33"/>
      <c r="E469" s="9"/>
      <c r="F469" s="42"/>
      <c r="G469" s="135"/>
      <c r="H469" s="135"/>
    </row>
    <row r="470" spans="1:8" ht="31.5">
      <c r="A470" s="206" t="s">
        <v>475</v>
      </c>
      <c r="B470" s="170" t="s">
        <v>257</v>
      </c>
      <c r="C470" s="34" t="s">
        <v>46</v>
      </c>
      <c r="D470" s="33" t="s">
        <v>431</v>
      </c>
      <c r="E470" s="9">
        <v>240</v>
      </c>
      <c r="F470" s="42"/>
      <c r="G470" s="135">
        <v>551.2</v>
      </c>
      <c r="H470" s="135">
        <v>573.3</v>
      </c>
    </row>
    <row r="471" spans="1:8" ht="3" customHeight="1">
      <c r="A471" s="208"/>
      <c r="B471" s="134"/>
      <c r="C471" s="34"/>
      <c r="D471" s="33"/>
      <c r="E471" s="9"/>
      <c r="F471" s="42"/>
      <c r="G471" s="135"/>
      <c r="H471" s="135"/>
    </row>
    <row r="472" spans="1:8" ht="15.75">
      <c r="A472" s="196" t="s">
        <v>179</v>
      </c>
      <c r="B472" s="131" t="s">
        <v>47</v>
      </c>
      <c r="C472" s="35" t="s">
        <v>48</v>
      </c>
      <c r="D472" s="36"/>
      <c r="E472" s="37"/>
      <c r="F472" s="21"/>
      <c r="G472" s="132">
        <f>G474+G482</f>
        <v>893.2</v>
      </c>
      <c r="H472" s="132">
        <f>H474+H482</f>
        <v>832.9</v>
      </c>
    </row>
    <row r="473" spans="1:8" ht="9" customHeight="1">
      <c r="A473" s="195"/>
      <c r="B473" s="134"/>
      <c r="C473" s="34"/>
      <c r="D473" s="33"/>
      <c r="E473" s="9"/>
      <c r="F473" s="46"/>
      <c r="G473" s="135"/>
      <c r="H473" s="135"/>
    </row>
    <row r="474" spans="1:8" ht="15.75">
      <c r="A474" s="196" t="s">
        <v>180</v>
      </c>
      <c r="B474" s="147" t="s">
        <v>49</v>
      </c>
      <c r="C474" s="172" t="s">
        <v>50</v>
      </c>
      <c r="D474" s="35"/>
      <c r="E474" s="37"/>
      <c r="F474" s="21"/>
      <c r="G474" s="161">
        <f>G476</f>
        <v>841.2</v>
      </c>
      <c r="H474" s="161">
        <f>H476</f>
        <v>778.8</v>
      </c>
    </row>
    <row r="475" spans="1:8" ht="6.75" customHeight="1">
      <c r="A475" s="195"/>
      <c r="B475" s="154"/>
      <c r="C475" s="173"/>
      <c r="D475" s="31"/>
      <c r="E475" s="15"/>
      <c r="F475" s="14"/>
      <c r="G475" s="162"/>
      <c r="H475" s="162"/>
    </row>
    <row r="476" spans="1:8" ht="49.5" customHeight="1">
      <c r="A476" s="206" t="s">
        <v>460</v>
      </c>
      <c r="B476" s="262" t="s">
        <v>487</v>
      </c>
      <c r="C476" s="108" t="s">
        <v>50</v>
      </c>
      <c r="D476" s="34" t="s">
        <v>457</v>
      </c>
      <c r="E476" s="46"/>
      <c r="F476" s="46"/>
      <c r="G476" s="135">
        <f>G478</f>
        <v>841.2</v>
      </c>
      <c r="H476" s="135">
        <f>H478</f>
        <v>778.8</v>
      </c>
    </row>
    <row r="477" spans="1:8" ht="10.5" customHeight="1">
      <c r="A477" s="206"/>
      <c r="B477" s="136"/>
      <c r="C477" s="108"/>
      <c r="D477" s="34"/>
      <c r="E477" s="46"/>
      <c r="F477" s="46"/>
      <c r="G477" s="135"/>
      <c r="H477" s="135"/>
    </row>
    <row r="478" spans="1:8" ht="31.5">
      <c r="A478" s="206" t="s">
        <v>568</v>
      </c>
      <c r="B478" s="170" t="s">
        <v>496</v>
      </c>
      <c r="C478" s="108" t="s">
        <v>50</v>
      </c>
      <c r="D478" s="34" t="s">
        <v>457</v>
      </c>
      <c r="E478" s="46">
        <v>200</v>
      </c>
      <c r="F478" s="46"/>
      <c r="G478" s="135">
        <f>G480</f>
        <v>841.2</v>
      </c>
      <c r="H478" s="135">
        <f>H480</f>
        <v>778.8</v>
      </c>
    </row>
    <row r="479" spans="1:8" ht="12.75" customHeight="1">
      <c r="A479" s="208"/>
      <c r="B479" s="136"/>
      <c r="C479" s="108"/>
      <c r="D479" s="34"/>
      <c r="E479" s="46"/>
      <c r="F479" s="46"/>
      <c r="G479" s="135"/>
      <c r="H479" s="135"/>
    </row>
    <row r="480" spans="1:8" ht="30" customHeight="1">
      <c r="A480" s="206" t="s">
        <v>569</v>
      </c>
      <c r="B480" s="170" t="s">
        <v>257</v>
      </c>
      <c r="C480" s="108" t="s">
        <v>50</v>
      </c>
      <c r="D480" s="34" t="s">
        <v>457</v>
      </c>
      <c r="E480" s="46">
        <v>240</v>
      </c>
      <c r="F480" s="46"/>
      <c r="G480" s="135">
        <f>941.2-100</f>
        <v>841.2</v>
      </c>
      <c r="H480" s="135">
        <f>978.8-200</f>
        <v>778.8</v>
      </c>
    </row>
    <row r="481" spans="1:8" ht="4.5" customHeight="1">
      <c r="A481" s="206"/>
      <c r="B481" s="136"/>
      <c r="C481" s="108"/>
      <c r="D481" s="34"/>
      <c r="E481" s="46"/>
      <c r="F481" s="46"/>
      <c r="G481" s="135"/>
      <c r="H481" s="135"/>
    </row>
    <row r="482" spans="1:8" ht="21" customHeight="1">
      <c r="A482" s="324" t="s">
        <v>528</v>
      </c>
      <c r="B482" s="311" t="s">
        <v>523</v>
      </c>
      <c r="C482" s="312" t="s">
        <v>527</v>
      </c>
      <c r="D482" s="222"/>
      <c r="E482" s="227"/>
      <c r="F482" s="227"/>
      <c r="G482" s="225">
        <f>G486</f>
        <v>52</v>
      </c>
      <c r="H482" s="225">
        <f>H486</f>
        <v>54.1</v>
      </c>
    </row>
    <row r="483" spans="1:8" ht="16.5" customHeight="1" hidden="1">
      <c r="A483" s="326"/>
      <c r="B483" s="315"/>
      <c r="C483" s="314"/>
      <c r="D483" s="180"/>
      <c r="E483" s="282"/>
      <c r="F483" s="282"/>
      <c r="G483" s="126"/>
      <c r="H483" s="126"/>
    </row>
    <row r="484" spans="1:8" ht="48" customHeight="1">
      <c r="A484" s="206" t="s">
        <v>524</v>
      </c>
      <c r="B484" s="268" t="s">
        <v>556</v>
      </c>
      <c r="C484" s="314" t="s">
        <v>527</v>
      </c>
      <c r="D484" s="119" t="s">
        <v>456</v>
      </c>
      <c r="E484" s="282"/>
      <c r="F484" s="282"/>
      <c r="G484" s="126">
        <f>G486</f>
        <v>52</v>
      </c>
      <c r="H484" s="126">
        <f>H486</f>
        <v>54.1</v>
      </c>
    </row>
    <row r="485" spans="1:8" ht="7.5" customHeight="1">
      <c r="A485" s="206"/>
      <c r="B485" s="136"/>
      <c r="C485" s="119"/>
      <c r="D485" s="119"/>
      <c r="E485" s="46"/>
      <c r="F485" s="46"/>
      <c r="G485" s="135"/>
      <c r="H485" s="135"/>
    </row>
    <row r="486" spans="1:8" ht="31.5">
      <c r="A486" s="206" t="s">
        <v>525</v>
      </c>
      <c r="B486" s="170" t="s">
        <v>496</v>
      </c>
      <c r="C486" s="119" t="s">
        <v>527</v>
      </c>
      <c r="D486" s="119" t="s">
        <v>456</v>
      </c>
      <c r="E486" s="46">
        <v>200</v>
      </c>
      <c r="F486" s="46"/>
      <c r="G486" s="135">
        <f>G488</f>
        <v>52</v>
      </c>
      <c r="H486" s="135">
        <f>H488</f>
        <v>54.1</v>
      </c>
    </row>
    <row r="487" spans="1:8" ht="8.25" customHeight="1">
      <c r="A487" s="206"/>
      <c r="B487" s="136"/>
      <c r="C487" s="119"/>
      <c r="D487" s="119"/>
      <c r="E487" s="46"/>
      <c r="F487" s="46"/>
      <c r="G487" s="135"/>
      <c r="H487" s="135"/>
    </row>
    <row r="488" spans="1:8" ht="33" customHeight="1" thickBot="1">
      <c r="A488" s="206" t="s">
        <v>526</v>
      </c>
      <c r="B488" s="170" t="s">
        <v>257</v>
      </c>
      <c r="C488" s="313" t="s">
        <v>527</v>
      </c>
      <c r="D488" s="313" t="s">
        <v>456</v>
      </c>
      <c r="E488" s="46">
        <v>240</v>
      </c>
      <c r="F488" s="77"/>
      <c r="G488" s="133">
        <v>52</v>
      </c>
      <c r="H488" s="133">
        <v>54.1</v>
      </c>
    </row>
    <row r="489" spans="1:8" ht="27.75" customHeight="1" thickBot="1">
      <c r="A489" s="381" t="s">
        <v>51</v>
      </c>
      <c r="B489" s="382"/>
      <c r="C489" s="382"/>
      <c r="D489" s="382"/>
      <c r="E489" s="383"/>
      <c r="F489" s="80"/>
      <c r="G489" s="231">
        <f>G472+G451+G418+G393+G368+G249+G219+G167+G12</f>
        <v>107070.3</v>
      </c>
      <c r="H489" s="231">
        <f>H472+H451+H418+H393+H368+H249+H219+H167+H12</f>
        <v>107353.70000000001</v>
      </c>
    </row>
    <row r="490" spans="2:6" ht="14.25">
      <c r="B490" s="76"/>
      <c r="C490" s="76"/>
      <c r="D490" s="76"/>
      <c r="E490" s="76"/>
      <c r="F490" s="76"/>
    </row>
  </sheetData>
  <sheetProtection/>
  <mergeCells count="79">
    <mergeCell ref="L5:P5"/>
    <mergeCell ref="A8:H8"/>
    <mergeCell ref="G9:H9"/>
    <mergeCell ref="B3:F3"/>
    <mergeCell ref="B10:B11"/>
    <mergeCell ref="H84:H85"/>
    <mergeCell ref="C10:C11"/>
    <mergeCell ref="D10:D11"/>
    <mergeCell ref="E10:E11"/>
    <mergeCell ref="E72:E73"/>
    <mergeCell ref="H87:H88"/>
    <mergeCell ref="A79:A80"/>
    <mergeCell ref="B79:B80"/>
    <mergeCell ref="B72:B73"/>
    <mergeCell ref="D84:D85"/>
    <mergeCell ref="E84:E85"/>
    <mergeCell ref="A84:A85"/>
    <mergeCell ref="A72:A73"/>
    <mergeCell ref="D72:D73"/>
    <mergeCell ref="G84:G85"/>
    <mergeCell ref="G87:G88"/>
    <mergeCell ref="A489:E489"/>
    <mergeCell ref="D87:D88"/>
    <mergeCell ref="E87:E88"/>
    <mergeCell ref="B84:B85"/>
    <mergeCell ref="C84:C85"/>
    <mergeCell ref="A172:A173"/>
    <mergeCell ref="G142:G143"/>
    <mergeCell ref="D278:D279"/>
    <mergeCell ref="E278:E279"/>
    <mergeCell ref="H142:H143"/>
    <mergeCell ref="B172:B173"/>
    <mergeCell ref="A179:A180"/>
    <mergeCell ref="G72:G73"/>
    <mergeCell ref="G10:H10"/>
    <mergeCell ref="H72:H73"/>
    <mergeCell ref="B87:B88"/>
    <mergeCell ref="C87:C88"/>
    <mergeCell ref="C72:C73"/>
    <mergeCell ref="H45:H46"/>
    <mergeCell ref="B1:H1"/>
    <mergeCell ref="B45:B46"/>
    <mergeCell ref="C45:C46"/>
    <mergeCell ref="D45:D46"/>
    <mergeCell ref="E45:E46"/>
    <mergeCell ref="G45:G46"/>
    <mergeCell ref="C2:H2"/>
    <mergeCell ref="A5:H5"/>
    <mergeCell ref="A6:H6"/>
    <mergeCell ref="A7:H7"/>
    <mergeCell ref="B179:B180"/>
    <mergeCell ref="A142:A143"/>
    <mergeCell ref="B142:B143"/>
    <mergeCell ref="B202:B203"/>
    <mergeCell ref="A135:A136"/>
    <mergeCell ref="C142:C143"/>
    <mergeCell ref="B135:B136"/>
    <mergeCell ref="A189:A190"/>
    <mergeCell ref="B189:B190"/>
    <mergeCell ref="D142:D143"/>
    <mergeCell ref="E142:E143"/>
    <mergeCell ref="A464:A466"/>
    <mergeCell ref="B464:B466"/>
    <mergeCell ref="A411:A412"/>
    <mergeCell ref="B411:B412"/>
    <mergeCell ref="A429:A430"/>
    <mergeCell ref="B429:B430"/>
    <mergeCell ref="A454:A455"/>
    <mergeCell ref="B454:B455"/>
    <mergeCell ref="A253:A254"/>
    <mergeCell ref="B253:B254"/>
    <mergeCell ref="C253:C254"/>
    <mergeCell ref="H278:H279"/>
    <mergeCell ref="A309:A310"/>
    <mergeCell ref="B309:B310"/>
    <mergeCell ref="A278:A279"/>
    <mergeCell ref="B278:B279"/>
    <mergeCell ref="C278:C279"/>
    <mergeCell ref="G278:G279"/>
  </mergeCells>
  <printOptions horizontalCentered="1"/>
  <pageMargins left="0.7086614173228347" right="0.1968503937007874" top="0.5511811023622047" bottom="0.5511811023622047" header="0" footer="0"/>
  <pageSetup fitToHeight="40" fitToWidth="1" horizontalDpi="600" verticalDpi="600" orientation="portrait" paperSize="9" scale="58" r:id="rId1"/>
  <rowBreaks count="2" manualBreakCount="2">
    <brk id="52" max="7" man="1"/>
    <brk id="2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view="pageBreakPreview" zoomScale="60" workbookViewId="0" topLeftCell="B418">
      <selection activeCell="M467" sqref="M467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1.625" style="109" customWidth="1"/>
    <col min="4" max="4" width="10.87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3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367" t="s">
        <v>351</v>
      </c>
      <c r="D1" s="367"/>
      <c r="E1" s="367"/>
      <c r="F1" s="367"/>
      <c r="G1" s="367"/>
      <c r="H1" s="367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85.5" customHeight="1">
      <c r="A2" s="184"/>
      <c r="B2" s="184"/>
      <c r="C2" s="263"/>
      <c r="D2" s="368" t="s">
        <v>354</v>
      </c>
      <c r="E2" s="368"/>
      <c r="F2" s="368"/>
      <c r="G2" s="368"/>
      <c r="H2" s="368"/>
      <c r="I2" s="368"/>
      <c r="J2" s="182"/>
      <c r="K2" s="182"/>
      <c r="L2" s="182"/>
      <c r="M2" s="284"/>
    </row>
    <row r="3" spans="1:22" ht="15" customHeight="1">
      <c r="A3" s="117" t="s">
        <v>85</v>
      </c>
      <c r="B3" s="117"/>
      <c r="C3" s="389"/>
      <c r="D3" s="387"/>
      <c r="E3" s="387"/>
      <c r="F3" s="387"/>
      <c r="G3" s="387"/>
      <c r="H3" s="387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389"/>
      <c r="D4" s="387"/>
      <c r="E4" s="387"/>
      <c r="F4" s="387"/>
      <c r="G4" s="387"/>
      <c r="H4" s="387"/>
      <c r="I4" s="5"/>
      <c r="J4" s="4"/>
      <c r="K4" s="4"/>
      <c r="L4" s="6"/>
      <c r="M4" s="285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398" t="s">
        <v>91</v>
      </c>
      <c r="B5" s="398"/>
      <c r="C5" s="398"/>
      <c r="D5" s="398"/>
      <c r="E5" s="398"/>
      <c r="F5" s="398"/>
      <c r="G5" s="398"/>
      <c r="H5" s="398"/>
      <c r="I5" s="5"/>
      <c r="J5" s="399"/>
      <c r="K5" s="399"/>
      <c r="L5" s="399"/>
      <c r="M5" s="285"/>
      <c r="N5" s="110"/>
      <c r="O5" s="110"/>
      <c r="P5" s="110"/>
      <c r="Q5" s="110"/>
      <c r="R5" s="387"/>
      <c r="S5" s="387"/>
      <c r="T5" s="387"/>
      <c r="U5" s="387"/>
      <c r="V5" s="387"/>
    </row>
    <row r="6" spans="1:12" ht="17.25" customHeight="1">
      <c r="A6" s="398" t="s">
        <v>54</v>
      </c>
      <c r="B6" s="398"/>
      <c r="C6" s="398"/>
      <c r="D6" s="398"/>
      <c r="E6" s="398"/>
      <c r="F6" s="398"/>
      <c r="G6" s="398"/>
      <c r="H6" s="398"/>
      <c r="I6" s="7"/>
      <c r="J6" s="4"/>
      <c r="K6" s="4"/>
      <c r="L6" s="4"/>
    </row>
    <row r="7" spans="1:12" ht="15.75" customHeight="1">
      <c r="A7" s="200"/>
      <c r="B7" s="200"/>
      <c r="C7" s="400" t="s">
        <v>188</v>
      </c>
      <c r="D7" s="400"/>
      <c r="E7" s="400"/>
      <c r="F7" s="400"/>
      <c r="G7" s="400"/>
      <c r="H7" s="400"/>
      <c r="I7" s="5"/>
      <c r="J7" s="4"/>
      <c r="K7" s="4"/>
      <c r="L7" s="4"/>
    </row>
    <row r="8" spans="1:12" ht="15.75">
      <c r="A8" s="200"/>
      <c r="B8" s="200"/>
      <c r="C8" s="400" t="s">
        <v>355</v>
      </c>
      <c r="D8" s="400"/>
      <c r="E8" s="400"/>
      <c r="F8" s="400"/>
      <c r="G8" s="400"/>
      <c r="H8" s="400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401" t="s">
        <v>56</v>
      </c>
      <c r="E10" s="404" t="s">
        <v>57</v>
      </c>
      <c r="F10" s="407" t="s">
        <v>60</v>
      </c>
      <c r="G10" s="124"/>
      <c r="H10" s="410" t="s">
        <v>58</v>
      </c>
      <c r="I10" s="413" t="s">
        <v>1</v>
      </c>
      <c r="J10" s="413"/>
      <c r="K10" s="413"/>
      <c r="L10" s="413"/>
    </row>
    <row r="11" spans="1:12" ht="18" customHeight="1">
      <c r="A11" s="8"/>
      <c r="B11" s="186"/>
      <c r="C11" s="414" t="s">
        <v>2</v>
      </c>
      <c r="D11" s="402"/>
      <c r="E11" s="405"/>
      <c r="F11" s="408"/>
      <c r="G11" s="11" t="s">
        <v>3</v>
      </c>
      <c r="H11" s="411"/>
      <c r="I11" s="12"/>
      <c r="J11" s="13"/>
      <c r="K11" s="12"/>
      <c r="L11" s="13"/>
    </row>
    <row r="12" spans="1:12" ht="14.25" customHeight="1">
      <c r="A12" s="8"/>
      <c r="B12" s="187"/>
      <c r="C12" s="415"/>
      <c r="D12" s="403"/>
      <c r="E12" s="406"/>
      <c r="F12" s="409"/>
      <c r="G12" s="16" t="s">
        <v>4</v>
      </c>
      <c r="H12" s="412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24086.5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3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1346.6</v>
      </c>
      <c r="I15" s="39"/>
      <c r="J15" s="40"/>
      <c r="K15" s="39"/>
      <c r="L15" s="40"/>
      <c r="M15" s="283">
        <f>H15/H$467%</f>
        <v>1.412277987823743</v>
      </c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1346.6</v>
      </c>
      <c r="I17" s="29"/>
      <c r="J17" s="47"/>
      <c r="K17" s="29"/>
      <c r="L17" s="30"/>
    </row>
    <row r="18" spans="1:12" ht="18" customHeight="1" hidden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 hidden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1226.6</v>
      </c>
      <c r="I19" s="29"/>
      <c r="J19" s="47"/>
      <c r="K19" s="29"/>
      <c r="L19" s="30"/>
    </row>
    <row r="20" spans="1:12" ht="17.25" customHeight="1" hidden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 hidden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v>1226.6</v>
      </c>
      <c r="I21" s="29"/>
      <c r="J21" s="47"/>
      <c r="K21" s="29"/>
      <c r="L21" s="30"/>
    </row>
    <row r="22" spans="1:12" ht="17.25" customHeight="1" hidden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 hidden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120</v>
      </c>
      <c r="I23" s="29"/>
      <c r="J23" s="47"/>
      <c r="K23" s="29"/>
      <c r="L23" s="30"/>
    </row>
    <row r="24" spans="1:12" ht="17.25" customHeight="1" hidden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 hidden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v>120</v>
      </c>
      <c r="I25" s="29"/>
      <c r="J25" s="47"/>
      <c r="K25" s="29"/>
      <c r="L25" s="30"/>
    </row>
    <row r="26" spans="1:12" ht="17.25" customHeight="1" hidden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3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4520.3</v>
      </c>
      <c r="I27" s="29"/>
      <c r="J27" s="47"/>
      <c r="K27" s="29"/>
      <c r="L27" s="30"/>
      <c r="M27" s="283">
        <f>H27/H$467%</f>
        <v>4.740769484895044</v>
      </c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3188.4</v>
      </c>
      <c r="I29" s="29"/>
      <c r="J29" s="47"/>
      <c r="K29" s="29"/>
      <c r="L29" s="30"/>
    </row>
    <row r="30" spans="1:12" ht="16.5" customHeight="1" hidden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 hidden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2204.6000000000004</v>
      </c>
      <c r="I31" s="29"/>
      <c r="J31" s="47"/>
      <c r="K31" s="29"/>
      <c r="L31" s="30"/>
    </row>
    <row r="32" spans="1:12" ht="16.5" customHeight="1" hidden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 hidden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</f>
        <v>2204.6000000000004</v>
      </c>
      <c r="I33" s="29"/>
      <c r="J33" s="47"/>
      <c r="K33" s="29"/>
      <c r="L33" s="30"/>
    </row>
    <row r="34" spans="1:12" ht="16.5" customHeight="1" hidden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 hidden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972.6</v>
      </c>
      <c r="I35" s="29"/>
      <c r="J35" s="47"/>
      <c r="K35" s="29"/>
      <c r="L35" s="30"/>
    </row>
    <row r="36" spans="1:12" ht="16.5" customHeight="1" hidden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 hidden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</f>
        <v>972.6</v>
      </c>
      <c r="I37" s="29"/>
      <c r="J37" s="47"/>
      <c r="K37" s="29"/>
      <c r="L37" s="30"/>
    </row>
    <row r="38" spans="1:12" ht="16.5" customHeight="1" hidden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 hidden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 hidden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 hidden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 hidden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366</v>
      </c>
      <c r="F43" s="34"/>
      <c r="G43" s="46"/>
      <c r="H43" s="135">
        <f>H47</f>
        <v>1046.1</v>
      </c>
      <c r="I43" s="29"/>
      <c r="J43" s="47"/>
      <c r="K43" s="29"/>
      <c r="L43" s="30"/>
    </row>
    <row r="44" spans="1:12" ht="16.5" customHeight="1" hidden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 hidden="1">
      <c r="A45" s="24"/>
      <c r="B45" s="204" t="s">
        <v>102</v>
      </c>
      <c r="C45" s="170" t="s">
        <v>200</v>
      </c>
      <c r="D45" s="34" t="s">
        <v>8</v>
      </c>
      <c r="E45" s="33" t="s">
        <v>366</v>
      </c>
      <c r="F45" s="34" t="s">
        <v>201</v>
      </c>
      <c r="G45" s="46"/>
      <c r="H45" s="135">
        <f>H47</f>
        <v>1046.1</v>
      </c>
      <c r="I45" s="29"/>
      <c r="J45" s="47"/>
      <c r="K45" s="29"/>
      <c r="L45" s="30"/>
    </row>
    <row r="46" spans="1:12" ht="16.5" customHeight="1" hidden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 hidden="1">
      <c r="A47" s="24"/>
      <c r="B47" s="204" t="s">
        <v>214</v>
      </c>
      <c r="C47" s="134" t="s">
        <v>80</v>
      </c>
      <c r="D47" s="34" t="s">
        <v>8</v>
      </c>
      <c r="E47" s="33" t="s">
        <v>366</v>
      </c>
      <c r="F47" s="34" t="s">
        <v>81</v>
      </c>
      <c r="G47" s="46"/>
      <c r="H47" s="135">
        <v>1046.1</v>
      </c>
      <c r="I47" s="29"/>
      <c r="J47" s="47"/>
      <c r="K47" s="29"/>
      <c r="L47" s="30"/>
    </row>
    <row r="48" spans="1:12" ht="16.5" customHeight="1" hidden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285.8</v>
      </c>
      <c r="I50" s="29"/>
      <c r="J50" s="47"/>
      <c r="K50" s="29"/>
      <c r="L50" s="30"/>
    </row>
    <row r="51" spans="1:12" ht="16.5" customHeight="1" hidden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 hidden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285.8</v>
      </c>
      <c r="I52" s="29"/>
      <c r="J52" s="47"/>
      <c r="K52" s="29"/>
      <c r="L52" s="30"/>
    </row>
    <row r="53" spans="1:12" ht="16.5" customHeight="1" hidden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 hidden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v>285.8</v>
      </c>
      <c r="I54" s="29"/>
      <c r="J54" s="47"/>
      <c r="K54" s="29"/>
      <c r="L54" s="30"/>
    </row>
    <row r="55" spans="1:12" ht="15" customHeight="1" hidden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3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15530.1</v>
      </c>
      <c r="I56" s="29"/>
      <c r="J56" s="47"/>
      <c r="K56" s="47"/>
      <c r="L56" s="30"/>
      <c r="M56" s="283">
        <f>H56/H$467%</f>
        <v>16.287552635304852</v>
      </c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12943.6</v>
      </c>
      <c r="I58" s="29"/>
      <c r="J58" s="47"/>
      <c r="K58" s="47"/>
      <c r="L58" s="30"/>
    </row>
    <row r="59" spans="1:12" ht="15" customHeight="1" hidden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 hidden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11645.2</v>
      </c>
      <c r="I60" s="29"/>
      <c r="J60" s="47"/>
      <c r="K60" s="47"/>
      <c r="L60" s="30"/>
    </row>
    <row r="61" spans="1:12" ht="15" customHeight="1" hidden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 hidden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</f>
        <v>11645.2</v>
      </c>
      <c r="I62" s="29"/>
      <c r="J62" s="47"/>
      <c r="K62" s="47"/>
      <c r="L62" s="30"/>
    </row>
    <row r="63" spans="1:12" ht="15" customHeight="1" hidden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 hidden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1290.9</v>
      </c>
      <c r="I64" s="29"/>
      <c r="J64" s="47"/>
      <c r="K64" s="47"/>
      <c r="L64" s="30"/>
    </row>
    <row r="65" spans="1:12" ht="15" customHeight="1" hidden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 hidden="1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</f>
        <v>1290.9</v>
      </c>
      <c r="I66" s="29"/>
      <c r="J66" s="47"/>
      <c r="K66" s="47"/>
      <c r="L66" s="30"/>
    </row>
    <row r="67" spans="1:12" ht="15.75" hidden="1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 hidden="1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 hidden="1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 hidden="1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 hidden="1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437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 hidden="1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 hidden="1">
      <c r="A75" s="24"/>
      <c r="B75" s="204" t="s">
        <v>221</v>
      </c>
      <c r="C75" s="134" t="s">
        <v>202</v>
      </c>
      <c r="D75" s="34" t="s">
        <v>9</v>
      </c>
      <c r="E75" s="33" t="s">
        <v>437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 hidden="1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 hidden="1">
      <c r="A77" s="24"/>
      <c r="B77" s="204" t="s">
        <v>222</v>
      </c>
      <c r="C77" s="134" t="s">
        <v>257</v>
      </c>
      <c r="D77" s="34" t="s">
        <v>9</v>
      </c>
      <c r="E77" s="33" t="s">
        <v>437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 hidden="1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438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 hidden="1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 hidden="1">
      <c r="A82" s="24"/>
      <c r="B82" s="204" t="s">
        <v>271</v>
      </c>
      <c r="C82" s="134" t="s">
        <v>202</v>
      </c>
      <c r="D82" s="34" t="s">
        <v>9</v>
      </c>
      <c r="E82" s="33" t="s">
        <v>438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 hidden="1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 hidden="1">
      <c r="A84" s="24"/>
      <c r="B84" s="204" t="s">
        <v>272</v>
      </c>
      <c r="C84" s="134" t="s">
        <v>257</v>
      </c>
      <c r="D84" s="34" t="s">
        <v>9</v>
      </c>
      <c r="E84" s="33" t="s">
        <v>438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 hidden="1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439</v>
      </c>
      <c r="F86" s="34"/>
      <c r="G86" s="46"/>
      <c r="H86" s="135">
        <f>H88+H92</f>
        <v>2562.5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439</v>
      </c>
      <c r="F88" s="9">
        <v>100</v>
      </c>
      <c r="G88" s="42"/>
      <c r="H88" s="135">
        <f>H89</f>
        <v>2397.8</v>
      </c>
      <c r="I88" s="29"/>
      <c r="J88" s="47"/>
      <c r="K88" s="47"/>
      <c r="L88" s="30"/>
    </row>
    <row r="89" spans="1:12" ht="47.25" customHeight="1" hidden="1">
      <c r="A89" s="24"/>
      <c r="B89" s="416" t="s">
        <v>408</v>
      </c>
      <c r="C89" s="353" t="s">
        <v>200</v>
      </c>
      <c r="D89" s="355" t="s">
        <v>9</v>
      </c>
      <c r="E89" s="355" t="s">
        <v>439</v>
      </c>
      <c r="F89" s="386">
        <v>120</v>
      </c>
      <c r="G89" s="42"/>
      <c r="H89" s="356">
        <v>2397.8</v>
      </c>
      <c r="I89" s="29"/>
      <c r="J89" s="47"/>
      <c r="K89" s="47"/>
      <c r="L89" s="30"/>
    </row>
    <row r="90" spans="1:12" ht="15.75" hidden="1">
      <c r="A90" s="24"/>
      <c r="B90" s="416"/>
      <c r="C90" s="353"/>
      <c r="D90" s="355"/>
      <c r="E90" s="355"/>
      <c r="F90" s="386"/>
      <c r="G90" s="42"/>
      <c r="H90" s="356"/>
      <c r="I90" s="29"/>
      <c r="J90" s="47"/>
      <c r="K90" s="47"/>
      <c r="L90" s="30"/>
    </row>
    <row r="91" spans="1:12" ht="15.75" hidden="1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 hidden="1">
      <c r="A92" s="24"/>
      <c r="B92" s="204"/>
      <c r="C92" s="136"/>
      <c r="D92" s="34" t="s">
        <v>9</v>
      </c>
      <c r="E92" s="33" t="s">
        <v>439</v>
      </c>
      <c r="F92" s="9">
        <v>200</v>
      </c>
      <c r="G92" s="42"/>
      <c r="H92" s="135">
        <f>H94</f>
        <v>164.7</v>
      </c>
      <c r="I92" s="29"/>
      <c r="J92" s="47"/>
      <c r="K92" s="47"/>
      <c r="L92" s="30"/>
    </row>
    <row r="93" spans="1:12" ht="15.75" hidden="1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 hidden="1">
      <c r="A94" s="24"/>
      <c r="B94" s="204"/>
      <c r="C94" s="136"/>
      <c r="D94" s="34" t="s">
        <v>9</v>
      </c>
      <c r="E94" s="33" t="s">
        <v>439</v>
      </c>
      <c r="F94" s="9">
        <v>240</v>
      </c>
      <c r="G94" s="42"/>
      <c r="H94" s="135">
        <v>164.7</v>
      </c>
      <c r="I94" s="29"/>
      <c r="J94" s="47"/>
      <c r="K94" s="47"/>
      <c r="L94" s="30"/>
    </row>
    <row r="95" spans="1:12" ht="15.75" hidden="1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 hidden="1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3" ht="15.75">
      <c r="A97" s="24"/>
      <c r="B97" s="188"/>
      <c r="C97" s="375" t="s">
        <v>412</v>
      </c>
      <c r="D97" s="377" t="s">
        <v>414</v>
      </c>
      <c r="E97" s="377"/>
      <c r="F97" s="377"/>
      <c r="G97" s="282"/>
      <c r="H97" s="379">
        <f>H100</f>
        <v>1095</v>
      </c>
      <c r="I97" s="29"/>
      <c r="J97" s="47"/>
      <c r="K97" s="47"/>
      <c r="L97" s="30"/>
      <c r="M97" s="283">
        <f>H97/H$467%</f>
        <v>1.148406651319619</v>
      </c>
    </row>
    <row r="98" spans="1:12" ht="15.75">
      <c r="A98" s="24"/>
      <c r="B98" s="189" t="s">
        <v>413</v>
      </c>
      <c r="C98" s="376"/>
      <c r="D98" s="378"/>
      <c r="E98" s="378"/>
      <c r="F98" s="378"/>
      <c r="G98" s="282"/>
      <c r="H98" s="380"/>
      <c r="I98" s="29"/>
      <c r="J98" s="47"/>
      <c r="K98" s="47"/>
      <c r="L98" s="30"/>
    </row>
    <row r="99" spans="1:12" ht="15.75" hidden="1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 hidden="1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 hidden="1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 hidden="1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1049.2</v>
      </c>
      <c r="I102" s="29"/>
      <c r="J102" s="47"/>
      <c r="K102" s="47"/>
      <c r="L102" s="30"/>
    </row>
    <row r="103" spans="1:12" ht="15.75" hidden="1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 hidden="1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v>1049.2</v>
      </c>
      <c r="I104" s="29"/>
      <c r="J104" s="47"/>
      <c r="K104" s="47"/>
      <c r="L104" s="30"/>
    </row>
    <row r="105" spans="1:12" ht="15.75" hidden="1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 hidden="1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45.8</v>
      </c>
      <c r="I106" s="29"/>
      <c r="J106" s="47"/>
      <c r="K106" s="47"/>
      <c r="L106" s="30"/>
    </row>
    <row r="107" spans="1:12" ht="15.75" hidden="1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 hidden="1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v>45.8</v>
      </c>
      <c r="I108" s="29"/>
      <c r="J108" s="47"/>
      <c r="K108" s="47"/>
      <c r="L108" s="30"/>
    </row>
    <row r="109" spans="1:12" ht="15.75" hidden="1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3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  <c r="M110" s="283">
        <f>H110/H$467%</f>
        <v>0.0314631959265649</v>
      </c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 hidden="1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 hidden="1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 hidden="1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 hidden="1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 hidden="1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 hidden="1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3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H120+H126+H135+H141+H154+H148</f>
        <v>1564.5</v>
      </c>
      <c r="I118" s="29"/>
      <c r="J118" s="47"/>
      <c r="K118" s="47"/>
      <c r="L118" s="30"/>
      <c r="M118" s="283">
        <f>H118/H$467%</f>
        <v>1.6408056675703595</v>
      </c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50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50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v>50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300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301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302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25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25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v>25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373</v>
      </c>
      <c r="F141" s="9"/>
      <c r="G141" s="46"/>
      <c r="H141" s="135">
        <f>H143</f>
        <v>30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373</v>
      </c>
      <c r="F143" s="34" t="s">
        <v>203</v>
      </c>
      <c r="G143" s="46"/>
      <c r="H143" s="135">
        <f>H145</f>
        <v>30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373</v>
      </c>
      <c r="F145" s="34" t="s">
        <v>82</v>
      </c>
      <c r="G145" s="46"/>
      <c r="H145" s="135">
        <v>30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2" ht="15.75">
      <c r="A147" s="24"/>
      <c r="B147" s="204" t="s">
        <v>347</v>
      </c>
      <c r="C147" s="141" t="s">
        <v>422</v>
      </c>
      <c r="D147" s="41"/>
      <c r="E147" s="108"/>
      <c r="F147" s="270"/>
      <c r="G147" s="42"/>
      <c r="H147" s="145"/>
      <c r="I147" s="181"/>
      <c r="J147" s="47"/>
      <c r="K147" s="29"/>
      <c r="L147" s="30"/>
    </row>
    <row r="148" spans="1:12" ht="15.75">
      <c r="A148" s="24"/>
      <c r="B148" s="204"/>
      <c r="C148" s="141" t="s">
        <v>423</v>
      </c>
      <c r="D148" s="247" t="s">
        <v>16</v>
      </c>
      <c r="E148" s="119" t="s">
        <v>424</v>
      </c>
      <c r="F148" s="270"/>
      <c r="G148" s="42"/>
      <c r="H148" s="287">
        <f>H150</f>
        <v>1273.5</v>
      </c>
      <c r="I148" s="181">
        <f>I150</f>
        <v>1273.5</v>
      </c>
      <c r="J148" s="47"/>
      <c r="K148" s="29"/>
      <c r="L148" s="30"/>
    </row>
    <row r="149" spans="1:12" ht="15.75">
      <c r="A149" s="24"/>
      <c r="B149" s="204"/>
      <c r="C149" s="136"/>
      <c r="D149" s="41"/>
      <c r="E149" s="108"/>
      <c r="F149" s="270"/>
      <c r="G149" s="42"/>
      <c r="H149" s="145"/>
      <c r="I149" s="181"/>
      <c r="J149" s="47"/>
      <c r="K149" s="29"/>
      <c r="L149" s="30"/>
    </row>
    <row r="150" spans="1:12" ht="15.75">
      <c r="A150" s="24"/>
      <c r="B150" s="204" t="s">
        <v>348</v>
      </c>
      <c r="C150" s="269" t="s">
        <v>202</v>
      </c>
      <c r="D150" s="119" t="s">
        <v>16</v>
      </c>
      <c r="E150" s="119" t="s">
        <v>424</v>
      </c>
      <c r="F150" s="270" t="s">
        <v>203</v>
      </c>
      <c r="G150" s="42">
        <v>200</v>
      </c>
      <c r="H150" s="287">
        <f>H152</f>
        <v>1273.5</v>
      </c>
      <c r="I150" s="181">
        <f>I152</f>
        <v>1273.5</v>
      </c>
      <c r="J150" s="47"/>
      <c r="K150" s="29"/>
      <c r="L150" s="30"/>
    </row>
    <row r="151" spans="1:12" ht="15.75">
      <c r="A151" s="24"/>
      <c r="B151" s="204"/>
      <c r="C151" s="136"/>
      <c r="D151" s="41"/>
      <c r="E151" s="108"/>
      <c r="F151" s="270"/>
      <c r="G151" s="42"/>
      <c r="H151" s="145"/>
      <c r="I151" s="181"/>
      <c r="J151" s="47"/>
      <c r="K151" s="29"/>
      <c r="L151" s="30"/>
    </row>
    <row r="152" spans="1:12" ht="15.75">
      <c r="A152" s="24"/>
      <c r="B152" s="204" t="s">
        <v>349</v>
      </c>
      <c r="C152" s="134" t="s">
        <v>425</v>
      </c>
      <c r="D152" s="247" t="s">
        <v>16</v>
      </c>
      <c r="E152" s="270" t="s">
        <v>424</v>
      </c>
      <c r="F152" s="270" t="s">
        <v>82</v>
      </c>
      <c r="G152" s="42">
        <v>240</v>
      </c>
      <c r="H152" s="287">
        <v>1273.5</v>
      </c>
      <c r="I152" s="181">
        <v>1273.5</v>
      </c>
      <c r="J152" s="47"/>
      <c r="K152" s="29"/>
      <c r="L152" s="30"/>
    </row>
    <row r="153" spans="1:12" ht="15.75">
      <c r="A153" s="24"/>
      <c r="B153" s="204"/>
      <c r="C153" s="151"/>
      <c r="D153" s="53"/>
      <c r="E153" s="270"/>
      <c r="F153" s="270"/>
      <c r="G153" s="46"/>
      <c r="H153" s="135"/>
      <c r="I153" s="29"/>
      <c r="J153" s="47"/>
      <c r="K153" s="29"/>
      <c r="L153" s="30"/>
    </row>
    <row r="154" spans="1:17" ht="15.75">
      <c r="A154" s="52"/>
      <c r="B154" s="207" t="s">
        <v>426</v>
      </c>
      <c r="C154" s="136" t="s">
        <v>75</v>
      </c>
      <c r="D154" s="108" t="s">
        <v>16</v>
      </c>
      <c r="E154" s="34" t="s">
        <v>374</v>
      </c>
      <c r="F154" s="46"/>
      <c r="G154" s="46"/>
      <c r="H154" s="135">
        <f>H156</f>
        <v>114</v>
      </c>
      <c r="I154" s="57"/>
      <c r="J154" s="55"/>
      <c r="K154" s="54"/>
      <c r="L154" s="55"/>
      <c r="Q154" s="113"/>
    </row>
    <row r="155" spans="1:17" ht="15.75">
      <c r="A155" s="52"/>
      <c r="B155" s="207"/>
      <c r="C155" s="136"/>
      <c r="D155" s="108"/>
      <c r="E155" s="247"/>
      <c r="F155" s="46"/>
      <c r="G155" s="46"/>
      <c r="H155" s="135"/>
      <c r="I155" s="57"/>
      <c r="J155" s="55"/>
      <c r="K155" s="54"/>
      <c r="L155" s="55"/>
      <c r="Q155" s="113"/>
    </row>
    <row r="156" spans="1:17" ht="15.75">
      <c r="A156" s="52"/>
      <c r="B156" s="207" t="s">
        <v>427</v>
      </c>
      <c r="C156" s="134" t="s">
        <v>202</v>
      </c>
      <c r="D156" s="108" t="s">
        <v>16</v>
      </c>
      <c r="E156" s="34" t="s">
        <v>374</v>
      </c>
      <c r="F156" s="9">
        <v>200</v>
      </c>
      <c r="G156" s="58"/>
      <c r="H156" s="135">
        <f>H158</f>
        <v>114</v>
      </c>
      <c r="I156" s="57"/>
      <c r="J156" s="55"/>
      <c r="K156" s="54"/>
      <c r="L156" s="55"/>
      <c r="Q156" s="113"/>
    </row>
    <row r="157" spans="1:17" ht="15.75">
      <c r="A157" s="52"/>
      <c r="B157" s="207"/>
      <c r="C157" s="141"/>
      <c r="D157" s="108"/>
      <c r="E157" s="33"/>
      <c r="F157" s="9"/>
      <c r="G157" s="58"/>
      <c r="H157" s="135"/>
      <c r="I157" s="57"/>
      <c r="J157" s="55"/>
      <c r="K157" s="54"/>
      <c r="L157" s="55"/>
      <c r="Q157" s="113"/>
    </row>
    <row r="158" spans="1:17" ht="15.75">
      <c r="A158" s="52"/>
      <c r="B158" s="207" t="s">
        <v>428</v>
      </c>
      <c r="C158" s="134" t="s">
        <v>257</v>
      </c>
      <c r="D158" s="108" t="s">
        <v>16</v>
      </c>
      <c r="E158" s="34" t="s">
        <v>374</v>
      </c>
      <c r="F158" s="9">
        <v>240</v>
      </c>
      <c r="G158" s="58"/>
      <c r="H158" s="135">
        <v>114</v>
      </c>
      <c r="I158" s="57"/>
      <c r="J158" s="55"/>
      <c r="K158" s="54"/>
      <c r="L158" s="55"/>
      <c r="Q158" s="113"/>
    </row>
    <row r="159" spans="1:17" ht="15.75">
      <c r="A159" s="52"/>
      <c r="B159" s="216" t="s">
        <v>111</v>
      </c>
      <c r="C159" s="218" t="s">
        <v>17</v>
      </c>
      <c r="D159" s="212" t="s">
        <v>18</v>
      </c>
      <c r="E159" s="213"/>
      <c r="F159" s="212"/>
      <c r="G159" s="214"/>
      <c r="H159" s="215">
        <f>H162+H181</f>
        <v>185</v>
      </c>
      <c r="I159" s="59" t="e">
        <f>I162</f>
        <v>#REF!</v>
      </c>
      <c r="J159" s="60" t="e">
        <f>J162</f>
        <v>#REF!</v>
      </c>
      <c r="K159" s="60" t="e">
        <f>K162</f>
        <v>#REF!</v>
      </c>
      <c r="L159" s="60" t="e">
        <f>L162</f>
        <v>#REF!</v>
      </c>
      <c r="Q159" s="113"/>
    </row>
    <row r="160" spans="1:12" ht="15.75">
      <c r="A160" s="52"/>
      <c r="B160" s="217"/>
      <c r="C160" s="140"/>
      <c r="D160" s="79"/>
      <c r="E160" s="80"/>
      <c r="F160" s="79"/>
      <c r="G160" s="81"/>
      <c r="H160" s="138"/>
      <c r="I160" s="61"/>
      <c r="J160" s="62"/>
      <c r="K160" s="61"/>
      <c r="L160" s="62"/>
    </row>
    <row r="161" spans="1:12" ht="15.75">
      <c r="A161" s="52"/>
      <c r="B161" s="202" t="s">
        <v>112</v>
      </c>
      <c r="C161" s="128" t="s">
        <v>19</v>
      </c>
      <c r="D161" s="26"/>
      <c r="E161" s="33"/>
      <c r="F161" s="34"/>
      <c r="G161" s="46"/>
      <c r="H161" s="135"/>
      <c r="I161" s="54"/>
      <c r="J161" s="55"/>
      <c r="K161" s="54"/>
      <c r="L161" s="63"/>
    </row>
    <row r="162" spans="1:13" ht="15.75">
      <c r="A162" s="52"/>
      <c r="B162" s="201"/>
      <c r="C162" s="128" t="s">
        <v>20</v>
      </c>
      <c r="D162" s="26" t="s">
        <v>21</v>
      </c>
      <c r="E162" s="33"/>
      <c r="F162" s="34"/>
      <c r="G162" s="46"/>
      <c r="H162" s="126">
        <f>H165+H175</f>
        <v>90</v>
      </c>
      <c r="I162" s="54" t="e">
        <f>I166+#REF!</f>
        <v>#REF!</v>
      </c>
      <c r="J162" s="64" t="e">
        <f>J166+#REF!</f>
        <v>#REF!</v>
      </c>
      <c r="K162" s="64" t="e">
        <f>K166+#REF!</f>
        <v>#REF!</v>
      </c>
      <c r="L162" s="55" t="e">
        <f>L166+#REF!</f>
        <v>#REF!</v>
      </c>
      <c r="M162" s="283">
        <f>H162/H$467%</f>
        <v>0.09438958777969471</v>
      </c>
    </row>
    <row r="163" spans="1:12" ht="15.75">
      <c r="A163" s="52"/>
      <c r="B163" s="192"/>
      <c r="C163" s="128"/>
      <c r="D163" s="26"/>
      <c r="E163" s="33"/>
      <c r="F163" s="34"/>
      <c r="G163" s="46"/>
      <c r="H163" s="135"/>
      <c r="I163" s="54"/>
      <c r="J163" s="55"/>
      <c r="K163" s="54"/>
      <c r="L163" s="62"/>
    </row>
    <row r="164" spans="1:12" ht="15.75">
      <c r="A164" s="52"/>
      <c r="B164" s="207" t="s">
        <v>113</v>
      </c>
      <c r="C164" s="142" t="s">
        <v>305</v>
      </c>
      <c r="D164" s="45"/>
      <c r="E164" s="22"/>
      <c r="F164" s="45"/>
      <c r="G164" s="10"/>
      <c r="H164" s="143"/>
      <c r="I164" s="65"/>
      <c r="J164" s="63"/>
      <c r="K164" s="65"/>
      <c r="L164" s="63"/>
    </row>
    <row r="165" spans="1:12" ht="15.75">
      <c r="A165" s="52"/>
      <c r="B165" s="207"/>
      <c r="C165" s="134" t="s">
        <v>61</v>
      </c>
      <c r="D165" s="34" t="s">
        <v>21</v>
      </c>
      <c r="E165" s="33" t="s">
        <v>375</v>
      </c>
      <c r="F165" s="34"/>
      <c r="G165" s="46"/>
      <c r="H165" s="135">
        <f>H168</f>
        <v>80</v>
      </c>
      <c r="I165" s="54"/>
      <c r="J165" s="55"/>
      <c r="K165" s="54"/>
      <c r="L165" s="55"/>
    </row>
    <row r="166" spans="1:12" ht="15.75">
      <c r="A166" s="52"/>
      <c r="B166" s="207"/>
      <c r="C166" s="134" t="s">
        <v>62</v>
      </c>
      <c r="D166" s="116"/>
      <c r="E166" s="116"/>
      <c r="F166" s="116"/>
      <c r="G166" s="116"/>
      <c r="H166" s="144"/>
      <c r="I166" s="54" t="e">
        <f>I170+#REF!</f>
        <v>#REF!</v>
      </c>
      <c r="J166" s="55" t="e">
        <f>J170+#REF!</f>
        <v>#REF!</v>
      </c>
      <c r="K166" s="54" t="e">
        <f>K170+#REF!</f>
        <v>#REF!</v>
      </c>
      <c r="L166" s="55" t="e">
        <f>L170+#REF!</f>
        <v>#REF!</v>
      </c>
    </row>
    <row r="167" spans="1:12" ht="15.75">
      <c r="A167" s="52"/>
      <c r="B167" s="207"/>
      <c r="C167" s="134"/>
      <c r="D167" s="116"/>
      <c r="E167" s="112"/>
      <c r="F167" s="116"/>
      <c r="G167" s="248"/>
      <c r="H167" s="144"/>
      <c r="I167" s="54"/>
      <c r="J167" s="55"/>
      <c r="K167" s="54"/>
      <c r="L167" s="55"/>
    </row>
    <row r="168" spans="1:12" ht="15.75">
      <c r="A168" s="52"/>
      <c r="B168" s="207" t="s">
        <v>114</v>
      </c>
      <c r="C168" s="134" t="s">
        <v>202</v>
      </c>
      <c r="D168" s="34" t="s">
        <v>21</v>
      </c>
      <c r="E168" s="33" t="s">
        <v>375</v>
      </c>
      <c r="F168" s="34" t="s">
        <v>203</v>
      </c>
      <c r="G168" s="42"/>
      <c r="H168" s="135">
        <f>H170</f>
        <v>80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223</v>
      </c>
      <c r="C170" s="134" t="s">
        <v>257</v>
      </c>
      <c r="D170" s="34" t="s">
        <v>21</v>
      </c>
      <c r="E170" s="33" t="s">
        <v>375</v>
      </c>
      <c r="F170" s="34" t="s">
        <v>82</v>
      </c>
      <c r="G170" s="42"/>
      <c r="H170" s="135">
        <v>80</v>
      </c>
      <c r="I170" s="54" t="e">
        <f>#REF!</f>
        <v>#REF!</v>
      </c>
      <c r="J170" s="55" t="e">
        <f>#REF!</f>
        <v>#REF!</v>
      </c>
      <c r="K170" s="54" t="e">
        <f>#REF!</f>
        <v>#REF!</v>
      </c>
      <c r="L170" s="55" t="e">
        <f>#REF!</f>
        <v>#REF!</v>
      </c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292</v>
      </c>
      <c r="C172" s="134" t="s">
        <v>306</v>
      </c>
      <c r="D172" s="34"/>
      <c r="E172" s="33"/>
      <c r="F172" s="34"/>
      <c r="G172" s="42"/>
      <c r="H172" s="135"/>
      <c r="I172" s="54"/>
      <c r="J172" s="55"/>
      <c r="K172" s="54"/>
      <c r="L172" s="55"/>
    </row>
    <row r="173" spans="1:12" ht="15.75">
      <c r="A173" s="52"/>
      <c r="B173" s="207"/>
      <c r="C173" s="134" t="s">
        <v>289</v>
      </c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07"/>
      <c r="C174" s="134" t="s">
        <v>290</v>
      </c>
      <c r="D174" s="34"/>
      <c r="E174" s="33"/>
      <c r="F174" s="34"/>
      <c r="G174" s="42"/>
      <c r="H174" s="135"/>
      <c r="I174" s="54"/>
      <c r="J174" s="55"/>
      <c r="K174" s="54"/>
      <c r="L174" s="55"/>
    </row>
    <row r="175" spans="1:12" ht="15.75">
      <c r="A175" s="52"/>
      <c r="B175" s="207"/>
      <c r="C175" s="134" t="s">
        <v>291</v>
      </c>
      <c r="D175" s="34" t="s">
        <v>21</v>
      </c>
      <c r="E175" s="33" t="s">
        <v>376</v>
      </c>
      <c r="F175" s="34"/>
      <c r="G175" s="42"/>
      <c r="H175" s="135">
        <f>H177</f>
        <v>10</v>
      </c>
      <c r="I175" s="54"/>
      <c r="J175" s="55"/>
      <c r="K175" s="54"/>
      <c r="L175" s="55"/>
    </row>
    <row r="176" spans="1:12" ht="15.75">
      <c r="A176" s="52"/>
      <c r="B176" s="207"/>
      <c r="C176" s="134"/>
      <c r="D176" s="34"/>
      <c r="E176" s="33"/>
      <c r="F176" s="34"/>
      <c r="G176" s="42"/>
      <c r="H176" s="135"/>
      <c r="I176" s="54"/>
      <c r="J176" s="55"/>
      <c r="K176" s="54"/>
      <c r="L176" s="55"/>
    </row>
    <row r="177" spans="1:12" ht="15.75">
      <c r="A177" s="52"/>
      <c r="B177" s="207" t="s">
        <v>293</v>
      </c>
      <c r="C177" s="134" t="s">
        <v>202</v>
      </c>
      <c r="D177" s="34" t="s">
        <v>21</v>
      </c>
      <c r="E177" s="33" t="s">
        <v>376</v>
      </c>
      <c r="F177" s="34" t="s">
        <v>203</v>
      </c>
      <c r="G177" s="42"/>
      <c r="H177" s="135">
        <f>H179</f>
        <v>10</v>
      </c>
      <c r="I177" s="54"/>
      <c r="J177" s="55"/>
      <c r="K177" s="54"/>
      <c r="L177" s="55"/>
    </row>
    <row r="178" spans="1:12" ht="15.75">
      <c r="A178" s="52"/>
      <c r="B178" s="207"/>
      <c r="C178" s="134"/>
      <c r="D178" s="34"/>
      <c r="E178" s="33"/>
      <c r="F178" s="34"/>
      <c r="G178" s="42"/>
      <c r="H178" s="135"/>
      <c r="I178" s="54"/>
      <c r="J178" s="55"/>
      <c r="K178" s="54"/>
      <c r="L178" s="55"/>
    </row>
    <row r="179" spans="1:12" ht="15.75">
      <c r="A179" s="52"/>
      <c r="B179" s="207" t="s">
        <v>294</v>
      </c>
      <c r="C179" s="134" t="s">
        <v>257</v>
      </c>
      <c r="D179" s="34" t="s">
        <v>21</v>
      </c>
      <c r="E179" s="33" t="s">
        <v>376</v>
      </c>
      <c r="F179" s="34" t="s">
        <v>82</v>
      </c>
      <c r="G179" s="42"/>
      <c r="H179" s="135">
        <v>10</v>
      </c>
      <c r="I179" s="54"/>
      <c r="J179" s="55"/>
      <c r="K179" s="54"/>
      <c r="L179" s="55"/>
    </row>
    <row r="180" spans="1:12" ht="16.5" thickBot="1">
      <c r="A180" s="52"/>
      <c r="B180" s="207"/>
      <c r="C180" s="134"/>
      <c r="D180" s="34"/>
      <c r="E180" s="33"/>
      <c r="F180" s="34"/>
      <c r="G180" s="42"/>
      <c r="H180" s="135"/>
      <c r="I180" s="54"/>
      <c r="J180" s="55"/>
      <c r="K180" s="54"/>
      <c r="L180" s="55"/>
    </row>
    <row r="181" spans="1:13" ht="15.75">
      <c r="A181" s="52"/>
      <c r="B181" s="235" t="s">
        <v>190</v>
      </c>
      <c r="C181" s="236" t="s">
        <v>191</v>
      </c>
      <c r="D181" s="237" t="s">
        <v>189</v>
      </c>
      <c r="E181" s="238"/>
      <c r="F181" s="237"/>
      <c r="G181" s="239"/>
      <c r="H181" s="240">
        <f>H185+H192+H198+H204</f>
        <v>95</v>
      </c>
      <c r="I181" s="54"/>
      <c r="J181" s="55"/>
      <c r="K181" s="56"/>
      <c r="L181" s="56"/>
      <c r="M181" s="283">
        <f>H181/H$467%</f>
        <v>0.09963345376745551</v>
      </c>
    </row>
    <row r="182" spans="1:12" ht="15.75" customHeight="1" thickBot="1">
      <c r="A182" s="52"/>
      <c r="B182" s="241"/>
      <c r="C182" s="242"/>
      <c r="D182" s="243"/>
      <c r="E182" s="244"/>
      <c r="F182" s="243"/>
      <c r="G182" s="245"/>
      <c r="H182" s="246"/>
      <c r="I182" s="54"/>
      <c r="J182" s="55"/>
      <c r="K182" s="56"/>
      <c r="L182" s="56"/>
    </row>
    <row r="183" spans="1:12" ht="15.75">
      <c r="A183" s="52"/>
      <c r="B183" s="207"/>
      <c r="C183" s="136"/>
      <c r="D183" s="34"/>
      <c r="E183" s="33"/>
      <c r="F183" s="34"/>
      <c r="G183" s="42"/>
      <c r="H183" s="135"/>
      <c r="I183" s="56"/>
      <c r="J183" s="55"/>
      <c r="K183" s="55"/>
      <c r="L183" s="56"/>
    </row>
    <row r="184" spans="1:12" ht="15.75">
      <c r="A184" s="52"/>
      <c r="B184" s="207" t="s">
        <v>192</v>
      </c>
      <c r="C184" s="136" t="s">
        <v>307</v>
      </c>
      <c r="D184" s="34"/>
      <c r="E184" s="33"/>
      <c r="F184" s="34"/>
      <c r="G184" s="42"/>
      <c r="H184" s="135"/>
      <c r="I184" s="56" t="e">
        <f>#REF!</f>
        <v>#REF!</v>
      </c>
      <c r="J184" s="55" t="e">
        <f>#REF!</f>
        <v>#REF!</v>
      </c>
      <c r="K184" s="55" t="e">
        <f>#REF!</f>
        <v>#REF!</v>
      </c>
      <c r="L184" s="56" t="e">
        <f>#REF!</f>
        <v>#REF!</v>
      </c>
    </row>
    <row r="185" spans="1:12" ht="15.75">
      <c r="A185" s="52"/>
      <c r="B185" s="207"/>
      <c r="C185" s="136" t="s">
        <v>308</v>
      </c>
      <c r="D185" s="34" t="s">
        <v>189</v>
      </c>
      <c r="E185" s="33" t="s">
        <v>377</v>
      </c>
      <c r="F185" s="34"/>
      <c r="G185" s="42"/>
      <c r="H185" s="135">
        <f>H190</f>
        <v>20</v>
      </c>
      <c r="I185" s="56"/>
      <c r="J185" s="55"/>
      <c r="K185" s="55"/>
      <c r="L185" s="56"/>
    </row>
    <row r="186" spans="1:12" ht="15.75">
      <c r="A186" s="52"/>
      <c r="B186" s="207"/>
      <c r="C186" s="136" t="s">
        <v>309</v>
      </c>
      <c r="D186" s="34"/>
      <c r="E186" s="33"/>
      <c r="F186" s="34"/>
      <c r="G186" s="42"/>
      <c r="H186" s="135"/>
      <c r="I186" s="56"/>
      <c r="J186" s="55"/>
      <c r="K186" s="55"/>
      <c r="L186" s="56"/>
    </row>
    <row r="187" spans="1:12" ht="15.75">
      <c r="A187" s="52"/>
      <c r="B187" s="207"/>
      <c r="C187" s="136"/>
      <c r="D187" s="34"/>
      <c r="E187" s="33"/>
      <c r="F187" s="34"/>
      <c r="G187" s="42"/>
      <c r="H187" s="135"/>
      <c r="I187" s="56"/>
      <c r="J187" s="55"/>
      <c r="K187" s="55"/>
      <c r="L187" s="56"/>
    </row>
    <row r="188" spans="1:12" ht="15.75">
      <c r="A188" s="52"/>
      <c r="B188" s="207" t="s">
        <v>193</v>
      </c>
      <c r="C188" s="134" t="s">
        <v>202</v>
      </c>
      <c r="D188" s="34" t="s">
        <v>189</v>
      </c>
      <c r="E188" s="33" t="s">
        <v>377</v>
      </c>
      <c r="F188" s="34" t="s">
        <v>203</v>
      </c>
      <c r="G188" s="42"/>
      <c r="H188" s="135">
        <f>H190</f>
        <v>20</v>
      </c>
      <c r="I188" s="56"/>
      <c r="J188" s="55"/>
      <c r="K188" s="55"/>
      <c r="L188" s="56"/>
    </row>
    <row r="189" spans="1:12" ht="15.75">
      <c r="A189" s="52"/>
      <c r="B189" s="207"/>
      <c r="C189" s="136"/>
      <c r="D189" s="34"/>
      <c r="E189" s="33"/>
      <c r="F189" s="34"/>
      <c r="G189" s="42"/>
      <c r="H189" s="135"/>
      <c r="I189" s="56"/>
      <c r="J189" s="55"/>
      <c r="K189" s="55"/>
      <c r="L189" s="56"/>
    </row>
    <row r="190" spans="1:12" ht="15.75">
      <c r="A190" s="52"/>
      <c r="B190" s="207" t="s">
        <v>224</v>
      </c>
      <c r="C190" s="134" t="s">
        <v>257</v>
      </c>
      <c r="D190" s="34" t="s">
        <v>189</v>
      </c>
      <c r="E190" s="33" t="s">
        <v>377</v>
      </c>
      <c r="F190" s="34" t="s">
        <v>82</v>
      </c>
      <c r="G190" s="42"/>
      <c r="H190" s="135">
        <v>20</v>
      </c>
      <c r="I190" s="56"/>
      <c r="J190" s="55"/>
      <c r="K190" s="55"/>
      <c r="L190" s="56"/>
    </row>
    <row r="191" spans="1:12" ht="15.75">
      <c r="A191" s="52"/>
      <c r="B191" s="207"/>
      <c r="C191" s="136"/>
      <c r="D191" s="34"/>
      <c r="E191" s="33"/>
      <c r="F191" s="34"/>
      <c r="G191" s="42"/>
      <c r="H191" s="135"/>
      <c r="I191" s="56"/>
      <c r="J191" s="55"/>
      <c r="K191" s="55"/>
      <c r="L191" s="56"/>
    </row>
    <row r="192" spans="1:12" ht="47.25">
      <c r="A192" s="52"/>
      <c r="B192" s="207" t="s">
        <v>194</v>
      </c>
      <c r="C192" s="170" t="s">
        <v>310</v>
      </c>
      <c r="D192" s="34" t="s">
        <v>189</v>
      </c>
      <c r="E192" s="33" t="s">
        <v>378</v>
      </c>
      <c r="F192" s="48"/>
      <c r="G192" s="58"/>
      <c r="H192" s="135">
        <f>H196</f>
        <v>20</v>
      </c>
      <c r="I192" s="56"/>
      <c r="J192" s="55"/>
      <c r="K192" s="55"/>
      <c r="L192" s="56"/>
    </row>
    <row r="193" spans="1:12" ht="15.75">
      <c r="A193" s="52"/>
      <c r="B193" s="207"/>
      <c r="C193" s="141"/>
      <c r="D193" s="34"/>
      <c r="E193" s="33"/>
      <c r="F193" s="48"/>
      <c r="G193" s="58"/>
      <c r="H193" s="135"/>
      <c r="I193" s="56"/>
      <c r="J193" s="55"/>
      <c r="K193" s="55"/>
      <c r="L193" s="56"/>
    </row>
    <row r="194" spans="1:12" ht="15.75">
      <c r="A194" s="52"/>
      <c r="B194" s="207" t="s">
        <v>195</v>
      </c>
      <c r="C194" s="134" t="s">
        <v>202</v>
      </c>
      <c r="D194" s="34" t="s">
        <v>189</v>
      </c>
      <c r="E194" s="33" t="s">
        <v>378</v>
      </c>
      <c r="F194" s="66">
        <v>200</v>
      </c>
      <c r="G194" s="58"/>
      <c r="H194" s="135">
        <f>H192</f>
        <v>20</v>
      </c>
      <c r="I194" s="56"/>
      <c r="J194" s="55"/>
      <c r="K194" s="55"/>
      <c r="L194" s="56"/>
    </row>
    <row r="195" spans="1:12" ht="15.75">
      <c r="A195" s="52"/>
      <c r="B195" s="207"/>
      <c r="C195" s="136"/>
      <c r="D195" s="48"/>
      <c r="E195" s="58"/>
      <c r="F195" s="48"/>
      <c r="G195" s="58"/>
      <c r="H195" s="145"/>
      <c r="I195" s="56"/>
      <c r="J195" s="55"/>
      <c r="K195" s="55"/>
      <c r="L195" s="56"/>
    </row>
    <row r="196" spans="1:12" ht="15.75">
      <c r="A196" s="52"/>
      <c r="B196" s="207" t="s">
        <v>225</v>
      </c>
      <c r="C196" s="134" t="s">
        <v>257</v>
      </c>
      <c r="D196" s="34" t="s">
        <v>189</v>
      </c>
      <c r="E196" s="33" t="s">
        <v>378</v>
      </c>
      <c r="F196" s="66">
        <v>240</v>
      </c>
      <c r="G196" s="58"/>
      <c r="H196" s="135">
        <v>20</v>
      </c>
      <c r="I196" s="56"/>
      <c r="J196" s="55"/>
      <c r="K196" s="55"/>
      <c r="L196" s="56"/>
    </row>
    <row r="197" spans="1:12" ht="15.75">
      <c r="A197" s="52"/>
      <c r="B197" s="207"/>
      <c r="C197" s="146"/>
      <c r="D197" s="34"/>
      <c r="E197" s="33"/>
      <c r="F197" s="66"/>
      <c r="G197" s="58"/>
      <c r="H197" s="135"/>
      <c r="I197" s="56"/>
      <c r="J197" s="55"/>
      <c r="K197" s="55"/>
      <c r="L197" s="56"/>
    </row>
    <row r="198" spans="1:12" ht="47.25">
      <c r="A198" s="52"/>
      <c r="B198" s="207" t="s">
        <v>196</v>
      </c>
      <c r="C198" s="170" t="s">
        <v>311</v>
      </c>
      <c r="D198" s="34" t="s">
        <v>189</v>
      </c>
      <c r="E198" s="33" t="s">
        <v>379</v>
      </c>
      <c r="F198" s="66"/>
      <c r="G198" s="58"/>
      <c r="H198" s="135">
        <f>H202</f>
        <v>20</v>
      </c>
      <c r="I198" s="56"/>
      <c r="J198" s="55"/>
      <c r="K198" s="55"/>
      <c r="L198" s="56"/>
    </row>
    <row r="199" spans="1:12" ht="15.75">
      <c r="A199" s="52"/>
      <c r="B199" s="207"/>
      <c r="C199" s="146"/>
      <c r="D199" s="34"/>
      <c r="E199" s="33"/>
      <c r="F199" s="66"/>
      <c r="G199" s="58"/>
      <c r="H199" s="135"/>
      <c r="I199" s="56"/>
      <c r="J199" s="55"/>
      <c r="K199" s="55"/>
      <c r="L199" s="56"/>
    </row>
    <row r="200" spans="1:12" ht="15.75">
      <c r="A200" s="52"/>
      <c r="B200" s="207" t="s">
        <v>197</v>
      </c>
      <c r="C200" s="134" t="s">
        <v>202</v>
      </c>
      <c r="D200" s="34" t="s">
        <v>189</v>
      </c>
      <c r="E200" s="33" t="s">
        <v>379</v>
      </c>
      <c r="F200" s="66">
        <v>200</v>
      </c>
      <c r="G200" s="58"/>
      <c r="H200" s="135">
        <f>H198</f>
        <v>20</v>
      </c>
      <c r="I200" s="56"/>
      <c r="J200" s="55"/>
      <c r="K200" s="55"/>
      <c r="L200" s="56"/>
    </row>
    <row r="201" spans="1:12" ht="15.75">
      <c r="A201" s="52"/>
      <c r="B201" s="207"/>
      <c r="C201" s="146"/>
      <c r="D201" s="34"/>
      <c r="E201" s="33"/>
      <c r="F201" s="66"/>
      <c r="G201" s="58"/>
      <c r="H201" s="135"/>
      <c r="I201" s="56"/>
      <c r="J201" s="55"/>
      <c r="K201" s="55"/>
      <c r="L201" s="56"/>
    </row>
    <row r="202" spans="1:12" ht="15.75">
      <c r="A202" s="52"/>
      <c r="B202" s="207" t="s">
        <v>226</v>
      </c>
      <c r="C202" s="134" t="s">
        <v>257</v>
      </c>
      <c r="D202" s="34" t="s">
        <v>189</v>
      </c>
      <c r="E202" s="33" t="s">
        <v>379</v>
      </c>
      <c r="F202" s="66">
        <v>240</v>
      </c>
      <c r="G202" s="58"/>
      <c r="H202" s="135">
        <v>20</v>
      </c>
      <c r="I202" s="56"/>
      <c r="J202" s="55"/>
      <c r="K202" s="55"/>
      <c r="L202" s="56"/>
    </row>
    <row r="203" spans="1:12" ht="15.75">
      <c r="A203" s="52"/>
      <c r="B203" s="207"/>
      <c r="C203" s="134"/>
      <c r="D203" s="34"/>
      <c r="E203" s="33"/>
      <c r="F203" s="66"/>
      <c r="G203" s="58"/>
      <c r="H203" s="135"/>
      <c r="I203" s="56"/>
      <c r="J203" s="55"/>
      <c r="K203" s="55"/>
      <c r="L203" s="56"/>
    </row>
    <row r="204" spans="1:12" ht="47.25">
      <c r="A204" s="52"/>
      <c r="B204" s="207" t="s">
        <v>198</v>
      </c>
      <c r="C204" s="169" t="s">
        <v>312</v>
      </c>
      <c r="D204" s="164" t="s">
        <v>189</v>
      </c>
      <c r="E204" s="165" t="s">
        <v>380</v>
      </c>
      <c r="F204" s="166"/>
      <c r="G204" s="167"/>
      <c r="H204" s="168">
        <f>H206</f>
        <v>35</v>
      </c>
      <c r="I204" s="56"/>
      <c r="J204" s="55"/>
      <c r="K204" s="55"/>
      <c r="L204" s="56"/>
    </row>
    <row r="205" spans="1:12" ht="15.75">
      <c r="A205" s="52"/>
      <c r="B205" s="207"/>
      <c r="C205" s="169"/>
      <c r="D205" s="164"/>
      <c r="E205" s="165"/>
      <c r="F205" s="166"/>
      <c r="G205" s="167"/>
      <c r="H205" s="168"/>
      <c r="I205" s="56"/>
      <c r="J205" s="55"/>
      <c r="K205" s="55"/>
      <c r="L205" s="56"/>
    </row>
    <row r="206" spans="1:12" ht="15.75">
      <c r="A206" s="52"/>
      <c r="B206" s="207" t="s">
        <v>199</v>
      </c>
      <c r="C206" s="134" t="s">
        <v>202</v>
      </c>
      <c r="D206" s="164" t="s">
        <v>189</v>
      </c>
      <c r="E206" s="165" t="s">
        <v>380</v>
      </c>
      <c r="F206" s="166">
        <v>200</v>
      </c>
      <c r="G206" s="167"/>
      <c r="H206" s="168">
        <f>H208</f>
        <v>35</v>
      </c>
      <c r="I206" s="56"/>
      <c r="J206" s="55"/>
      <c r="K206" s="55"/>
      <c r="L206" s="56"/>
    </row>
    <row r="207" spans="1:12" ht="15.75">
      <c r="A207" s="52"/>
      <c r="B207" s="207"/>
      <c r="C207" s="163"/>
      <c r="D207" s="164"/>
      <c r="E207" s="165"/>
      <c r="F207" s="166"/>
      <c r="G207" s="167"/>
      <c r="H207" s="168"/>
      <c r="I207" s="56"/>
      <c r="J207" s="55"/>
      <c r="K207" s="55"/>
      <c r="L207" s="56"/>
    </row>
    <row r="208" spans="1:12" ht="16.5" customHeight="1">
      <c r="A208" s="52"/>
      <c r="B208" s="207" t="s">
        <v>227</v>
      </c>
      <c r="C208" s="134" t="s">
        <v>257</v>
      </c>
      <c r="D208" s="164" t="s">
        <v>189</v>
      </c>
      <c r="E208" s="165" t="s">
        <v>380</v>
      </c>
      <c r="F208" s="166">
        <v>240</v>
      </c>
      <c r="G208" s="167"/>
      <c r="H208" s="168">
        <v>35</v>
      </c>
      <c r="I208" s="56"/>
      <c r="J208" s="55"/>
      <c r="K208" s="55"/>
      <c r="L208" s="56"/>
    </row>
    <row r="209" spans="1:12" ht="15.75">
      <c r="A209" s="52"/>
      <c r="B209" s="207"/>
      <c r="C209" s="163"/>
      <c r="D209" s="164"/>
      <c r="E209" s="165"/>
      <c r="F209" s="166"/>
      <c r="G209" s="167"/>
      <c r="H209" s="168"/>
      <c r="I209" s="56"/>
      <c r="J209" s="55"/>
      <c r="K209" s="55"/>
      <c r="L209" s="56"/>
    </row>
    <row r="210" spans="1:12" ht="18.75" customHeight="1">
      <c r="A210" s="52"/>
      <c r="B210" s="193" t="s">
        <v>115</v>
      </c>
      <c r="C210" s="176" t="s">
        <v>22</v>
      </c>
      <c r="D210" s="180" t="s">
        <v>23</v>
      </c>
      <c r="E210" s="180"/>
      <c r="F210" s="180"/>
      <c r="G210" s="177"/>
      <c r="H210" s="178">
        <f>H212</f>
        <v>779.1</v>
      </c>
      <c r="I210" s="67"/>
      <c r="J210" s="62"/>
      <c r="K210" s="62"/>
      <c r="L210" s="56"/>
    </row>
    <row r="211" spans="1:12" ht="15.75" customHeight="1">
      <c r="A211" s="52"/>
      <c r="B211" s="192"/>
      <c r="C211" s="137"/>
      <c r="D211" s="120"/>
      <c r="E211" s="120"/>
      <c r="F211" s="120"/>
      <c r="G211" s="121"/>
      <c r="H211" s="179"/>
      <c r="I211" s="67"/>
      <c r="J211" s="62"/>
      <c r="K211" s="62"/>
      <c r="L211" s="56"/>
    </row>
    <row r="212" spans="1:13" ht="18.75" customHeight="1">
      <c r="A212" s="52"/>
      <c r="B212" s="216" t="s">
        <v>116</v>
      </c>
      <c r="C212" s="176" t="s">
        <v>24</v>
      </c>
      <c r="D212" s="180" t="s">
        <v>25</v>
      </c>
      <c r="E212" s="180"/>
      <c r="F212" s="180"/>
      <c r="G212" s="177"/>
      <c r="H212" s="178">
        <f>H214+H220+H226+H232</f>
        <v>779.1</v>
      </c>
      <c r="I212" s="67"/>
      <c r="J212" s="62"/>
      <c r="K212" s="62"/>
      <c r="L212" s="56"/>
      <c r="M212" s="283">
        <f>H212/H$467%</f>
        <v>0.8170991982128905</v>
      </c>
    </row>
    <row r="213" spans="1:12" ht="15.75">
      <c r="A213" s="52"/>
      <c r="B213" s="217"/>
      <c r="C213" s="137"/>
      <c r="D213" s="120"/>
      <c r="E213" s="120"/>
      <c r="F213" s="120"/>
      <c r="G213" s="121"/>
      <c r="H213" s="179"/>
      <c r="I213" s="67"/>
      <c r="J213" s="62"/>
      <c r="K213" s="62"/>
      <c r="L213" s="56"/>
    </row>
    <row r="214" spans="1:12" ht="34.5" customHeight="1">
      <c r="A214" s="52"/>
      <c r="B214" s="207" t="s">
        <v>117</v>
      </c>
      <c r="C214" s="264" t="s">
        <v>434</v>
      </c>
      <c r="D214" s="34" t="s">
        <v>25</v>
      </c>
      <c r="E214" s="33" t="s">
        <v>381</v>
      </c>
      <c r="F214" s="34"/>
      <c r="G214" s="42"/>
      <c r="H214" s="135">
        <f>H218</f>
        <v>495.8</v>
      </c>
      <c r="I214" s="67"/>
      <c r="J214" s="62"/>
      <c r="K214" s="62"/>
      <c r="L214" s="56"/>
    </row>
    <row r="215" spans="1:12" ht="17.25" customHeight="1">
      <c r="A215" s="52"/>
      <c r="B215" s="207"/>
      <c r="C215" s="174"/>
      <c r="D215" s="34"/>
      <c r="E215" s="33"/>
      <c r="F215" s="34"/>
      <c r="G215" s="42"/>
      <c r="H215" s="135"/>
      <c r="I215" s="67"/>
      <c r="J215" s="62"/>
      <c r="K215" s="62"/>
      <c r="L215" s="56"/>
    </row>
    <row r="216" spans="1:12" ht="17.25" customHeight="1">
      <c r="A216" s="52"/>
      <c r="B216" s="207" t="s">
        <v>118</v>
      </c>
      <c r="C216" s="134" t="s">
        <v>202</v>
      </c>
      <c r="D216" s="34" t="s">
        <v>25</v>
      </c>
      <c r="E216" s="33" t="s">
        <v>381</v>
      </c>
      <c r="F216" s="34" t="s">
        <v>203</v>
      </c>
      <c r="G216" s="42"/>
      <c r="H216" s="135">
        <f>H218</f>
        <v>495.8</v>
      </c>
      <c r="I216" s="67"/>
      <c r="J216" s="62"/>
      <c r="K216" s="62"/>
      <c r="L216" s="56"/>
    </row>
    <row r="217" spans="1:12" ht="18" customHeight="1">
      <c r="A217" s="52"/>
      <c r="B217" s="207"/>
      <c r="C217" s="174"/>
      <c r="D217" s="34"/>
      <c r="E217" s="33"/>
      <c r="F217" s="34"/>
      <c r="G217" s="42"/>
      <c r="H217" s="135"/>
      <c r="I217" s="67"/>
      <c r="J217" s="62"/>
      <c r="K217" s="62"/>
      <c r="L217" s="56"/>
    </row>
    <row r="218" spans="1:12" ht="15.75">
      <c r="A218" s="52"/>
      <c r="B218" s="207" t="s">
        <v>228</v>
      </c>
      <c r="C218" s="134" t="s">
        <v>257</v>
      </c>
      <c r="D218" s="34" t="s">
        <v>25</v>
      </c>
      <c r="E218" s="33" t="s">
        <v>381</v>
      </c>
      <c r="F218" s="34" t="s">
        <v>82</v>
      </c>
      <c r="G218" s="42"/>
      <c r="H218" s="135">
        <v>495.8</v>
      </c>
      <c r="I218" s="67"/>
      <c r="J218" s="62"/>
      <c r="K218" s="62"/>
      <c r="L218" s="56"/>
    </row>
    <row r="219" spans="1:12" ht="15.75">
      <c r="A219" s="52"/>
      <c r="B219" s="207"/>
      <c r="C219" s="175"/>
      <c r="D219" s="34"/>
      <c r="E219" s="33"/>
      <c r="F219" s="34"/>
      <c r="G219" s="42"/>
      <c r="H219" s="135"/>
      <c r="I219" s="67"/>
      <c r="J219" s="62"/>
      <c r="K219" s="62"/>
      <c r="L219" s="56"/>
    </row>
    <row r="220" spans="1:12" ht="78.75">
      <c r="A220" s="52"/>
      <c r="B220" s="266" t="s">
        <v>119</v>
      </c>
      <c r="C220" s="265" t="s">
        <v>435</v>
      </c>
      <c r="D220" s="34" t="s">
        <v>25</v>
      </c>
      <c r="E220" s="33" t="s">
        <v>382</v>
      </c>
      <c r="F220" s="34"/>
      <c r="G220" s="42"/>
      <c r="H220" s="171">
        <f>H224</f>
        <v>243.3</v>
      </c>
      <c r="I220" s="67"/>
      <c r="J220" s="62"/>
      <c r="K220" s="62"/>
      <c r="L220" s="56"/>
    </row>
    <row r="221" spans="1:12" ht="15.75">
      <c r="A221" s="52"/>
      <c r="B221" s="207"/>
      <c r="C221" s="174"/>
      <c r="D221" s="34"/>
      <c r="E221" s="33"/>
      <c r="F221" s="34"/>
      <c r="G221" s="42"/>
      <c r="H221" s="171"/>
      <c r="I221" s="67"/>
      <c r="J221" s="62"/>
      <c r="K221" s="62"/>
      <c r="L221" s="56"/>
    </row>
    <row r="222" spans="1:12" ht="15.75">
      <c r="A222" s="52"/>
      <c r="B222" s="207" t="s">
        <v>120</v>
      </c>
      <c r="C222" s="134" t="s">
        <v>202</v>
      </c>
      <c r="D222" s="34" t="s">
        <v>25</v>
      </c>
      <c r="E222" s="33" t="s">
        <v>382</v>
      </c>
      <c r="F222" s="34" t="s">
        <v>203</v>
      </c>
      <c r="G222" s="42"/>
      <c r="H222" s="135">
        <f>H224</f>
        <v>243.3</v>
      </c>
      <c r="I222" s="67"/>
      <c r="J222" s="62"/>
      <c r="K222" s="62"/>
      <c r="L222" s="56"/>
    </row>
    <row r="223" spans="1:12" ht="15.75">
      <c r="A223" s="52"/>
      <c r="B223" s="207"/>
      <c r="C223" s="175"/>
      <c r="D223" s="34"/>
      <c r="E223" s="33"/>
      <c r="F223" s="34"/>
      <c r="G223" s="42"/>
      <c r="H223" s="135"/>
      <c r="I223" s="67"/>
      <c r="J223" s="62"/>
      <c r="K223" s="62"/>
      <c r="L223" s="56"/>
    </row>
    <row r="224" spans="1:12" ht="15.75">
      <c r="A224" s="52"/>
      <c r="B224" s="207" t="s">
        <v>229</v>
      </c>
      <c r="C224" s="134" t="s">
        <v>257</v>
      </c>
      <c r="D224" s="34" t="s">
        <v>25</v>
      </c>
      <c r="E224" s="33" t="s">
        <v>382</v>
      </c>
      <c r="F224" s="34" t="s">
        <v>82</v>
      </c>
      <c r="G224" s="42"/>
      <c r="H224" s="135">
        <v>243.3</v>
      </c>
      <c r="I224" s="67"/>
      <c r="J224" s="62"/>
      <c r="K224" s="62"/>
      <c r="L224" s="56"/>
    </row>
    <row r="225" spans="1:12" ht="15.75">
      <c r="A225" s="52"/>
      <c r="B225" s="207"/>
      <c r="C225" s="174"/>
      <c r="D225" s="34"/>
      <c r="E225" s="33"/>
      <c r="F225" s="34"/>
      <c r="G225" s="42"/>
      <c r="H225" s="135"/>
      <c r="I225" s="67"/>
      <c r="J225" s="62"/>
      <c r="K225" s="62"/>
      <c r="L225" s="56"/>
    </row>
    <row r="226" spans="1:12" ht="31.5">
      <c r="A226" s="52"/>
      <c r="B226" s="207" t="s">
        <v>121</v>
      </c>
      <c r="C226" s="279" t="s">
        <v>436</v>
      </c>
      <c r="D226" s="34" t="s">
        <v>25</v>
      </c>
      <c r="E226" s="33" t="s">
        <v>383</v>
      </c>
      <c r="F226" s="34"/>
      <c r="G226" s="42"/>
      <c r="H226" s="135">
        <f>H230</f>
        <v>20</v>
      </c>
      <c r="I226" s="67"/>
      <c r="J226" s="62"/>
      <c r="K226" s="62"/>
      <c r="L226" s="56"/>
    </row>
    <row r="227" spans="1:12" ht="15.75">
      <c r="A227" s="52"/>
      <c r="B227" s="207"/>
      <c r="C227" s="174"/>
      <c r="D227" s="34"/>
      <c r="E227" s="33"/>
      <c r="F227" s="34"/>
      <c r="G227" s="42"/>
      <c r="H227" s="135"/>
      <c r="I227" s="67"/>
      <c r="J227" s="62"/>
      <c r="K227" s="62"/>
      <c r="L227" s="56"/>
    </row>
    <row r="228" spans="1:12" ht="15.75">
      <c r="A228" s="52"/>
      <c r="B228" s="207" t="s">
        <v>122</v>
      </c>
      <c r="C228" s="134" t="s">
        <v>202</v>
      </c>
      <c r="D228" s="34" t="s">
        <v>25</v>
      </c>
      <c r="E228" s="33" t="s">
        <v>383</v>
      </c>
      <c r="F228" s="34" t="s">
        <v>203</v>
      </c>
      <c r="G228" s="42"/>
      <c r="H228" s="135">
        <v>20</v>
      </c>
      <c r="I228" s="67"/>
      <c r="J228" s="62"/>
      <c r="K228" s="62"/>
      <c r="L228" s="56"/>
    </row>
    <row r="229" spans="1:12" ht="16.5" customHeight="1">
      <c r="A229" s="52"/>
      <c r="B229" s="207"/>
      <c r="C229" s="136"/>
      <c r="D229" s="34"/>
      <c r="E229" s="33"/>
      <c r="F229" s="34"/>
      <c r="G229" s="42"/>
      <c r="H229" s="135"/>
      <c r="I229" s="67"/>
      <c r="J229" s="62"/>
      <c r="K229" s="62"/>
      <c r="L229" s="56"/>
    </row>
    <row r="230" spans="1:12" ht="16.5" customHeight="1">
      <c r="A230" s="52"/>
      <c r="B230" s="207" t="s">
        <v>230</v>
      </c>
      <c r="C230" s="134" t="s">
        <v>257</v>
      </c>
      <c r="D230" s="34" t="s">
        <v>25</v>
      </c>
      <c r="E230" s="33" t="s">
        <v>383</v>
      </c>
      <c r="F230" s="34" t="s">
        <v>82</v>
      </c>
      <c r="G230" s="42"/>
      <c r="H230" s="135">
        <v>20</v>
      </c>
      <c r="I230" s="67"/>
      <c r="J230" s="62"/>
      <c r="K230" s="62"/>
      <c r="L230" s="56"/>
    </row>
    <row r="231" spans="1:12" ht="16.5" customHeight="1">
      <c r="A231" s="52"/>
      <c r="B231" s="207"/>
      <c r="C231" s="136"/>
      <c r="D231" s="34"/>
      <c r="E231" s="33"/>
      <c r="F231" s="34"/>
      <c r="G231" s="42"/>
      <c r="H231" s="135"/>
      <c r="I231" s="67"/>
      <c r="J231" s="62"/>
      <c r="K231" s="62"/>
      <c r="L231" s="56"/>
    </row>
    <row r="232" spans="1:12" ht="31.5" customHeight="1">
      <c r="A232" s="52"/>
      <c r="B232" s="207" t="s">
        <v>121</v>
      </c>
      <c r="C232" s="170" t="s">
        <v>313</v>
      </c>
      <c r="D232" s="34" t="s">
        <v>25</v>
      </c>
      <c r="E232" s="33" t="s">
        <v>384</v>
      </c>
      <c r="F232" s="34"/>
      <c r="G232" s="42"/>
      <c r="H232" s="135">
        <f>H234</f>
        <v>20</v>
      </c>
      <c r="I232" s="67"/>
      <c r="J232" s="62"/>
      <c r="K232" s="62"/>
      <c r="L232" s="56"/>
    </row>
    <row r="233" spans="1:12" ht="16.5" customHeight="1">
      <c r="A233" s="52"/>
      <c r="B233" s="207"/>
      <c r="C233" s="136"/>
      <c r="D233" s="34"/>
      <c r="E233" s="33"/>
      <c r="F233" s="34"/>
      <c r="G233" s="42"/>
      <c r="H233" s="135"/>
      <c r="I233" s="67"/>
      <c r="J233" s="62"/>
      <c r="K233" s="62"/>
      <c r="L233" s="56"/>
    </row>
    <row r="234" spans="1:12" ht="16.5" customHeight="1">
      <c r="A234" s="52"/>
      <c r="B234" s="207"/>
      <c r="C234" s="134" t="s">
        <v>202</v>
      </c>
      <c r="D234" s="34" t="s">
        <v>25</v>
      </c>
      <c r="E234" s="33" t="s">
        <v>384</v>
      </c>
      <c r="F234" s="34" t="s">
        <v>203</v>
      </c>
      <c r="G234" s="42"/>
      <c r="H234" s="135">
        <f>H236</f>
        <v>20</v>
      </c>
      <c r="I234" s="67"/>
      <c r="J234" s="62"/>
      <c r="K234" s="62"/>
      <c r="L234" s="56"/>
    </row>
    <row r="235" spans="1:12" ht="16.5" customHeight="1">
      <c r="A235" s="52"/>
      <c r="B235" s="207"/>
      <c r="C235" s="136"/>
      <c r="D235" s="34"/>
      <c r="E235" s="33"/>
      <c r="F235" s="34"/>
      <c r="G235" s="42"/>
      <c r="H235" s="135"/>
      <c r="I235" s="67"/>
      <c r="J235" s="62"/>
      <c r="K235" s="62"/>
      <c r="L235" s="56"/>
    </row>
    <row r="236" spans="1:12" ht="16.5" customHeight="1">
      <c r="A236" s="52"/>
      <c r="B236" s="207"/>
      <c r="C236" s="134" t="s">
        <v>257</v>
      </c>
      <c r="D236" s="34" t="s">
        <v>25</v>
      </c>
      <c r="E236" s="33" t="s">
        <v>384</v>
      </c>
      <c r="F236" s="34" t="s">
        <v>82</v>
      </c>
      <c r="G236" s="42"/>
      <c r="H236" s="135">
        <v>20</v>
      </c>
      <c r="I236" s="67"/>
      <c r="J236" s="62"/>
      <c r="K236" s="62"/>
      <c r="L236" s="56"/>
    </row>
    <row r="237" spans="1:12" ht="15.75">
      <c r="A237" s="52"/>
      <c r="B237" s="193" t="s">
        <v>123</v>
      </c>
      <c r="C237" s="131" t="s">
        <v>26</v>
      </c>
      <c r="D237" s="35" t="s">
        <v>27</v>
      </c>
      <c r="E237" s="36"/>
      <c r="F237" s="35"/>
      <c r="G237" s="38"/>
      <c r="H237" s="132">
        <f>H239</f>
        <v>37337.3</v>
      </c>
      <c r="I237" s="59" t="e">
        <f>#REF!</f>
        <v>#REF!</v>
      </c>
      <c r="J237" s="60" t="e">
        <f>#REF!</f>
        <v>#REF!</v>
      </c>
      <c r="K237" s="60" t="e">
        <f>#REF!</f>
        <v>#REF!</v>
      </c>
      <c r="L237" s="60" t="e">
        <f>#REF!</f>
        <v>#REF!</v>
      </c>
    </row>
    <row r="238" spans="1:12" ht="15.75">
      <c r="A238" s="52"/>
      <c r="B238" s="192"/>
      <c r="C238" s="129"/>
      <c r="D238" s="31"/>
      <c r="E238" s="23"/>
      <c r="F238" s="31"/>
      <c r="G238" s="16"/>
      <c r="H238" s="130"/>
      <c r="I238" s="54"/>
      <c r="J238" s="55"/>
      <c r="K238" s="54"/>
      <c r="L238" s="55"/>
    </row>
    <row r="239" spans="1:13" ht="15.75">
      <c r="A239" s="52"/>
      <c r="B239" s="193" t="s">
        <v>124</v>
      </c>
      <c r="C239" s="147" t="s">
        <v>28</v>
      </c>
      <c r="D239" s="35" t="s">
        <v>29</v>
      </c>
      <c r="E239" s="36"/>
      <c r="F239" s="37"/>
      <c r="G239" s="38"/>
      <c r="H239" s="132">
        <f>H242+H248+H255+H262+H271+H277+H285+H292+H299+H306+H313+H319+H328+H334</f>
        <v>37337.3</v>
      </c>
      <c r="I239" s="54"/>
      <c r="J239" s="64"/>
      <c r="K239" s="64"/>
      <c r="L239" s="55"/>
      <c r="M239" s="283">
        <f>H239/H$467%</f>
        <v>39.158359508964395</v>
      </c>
    </row>
    <row r="240" spans="1:12" ht="15.75">
      <c r="A240" s="52"/>
      <c r="B240" s="192"/>
      <c r="C240" s="127"/>
      <c r="D240" s="50"/>
      <c r="E240" s="51"/>
      <c r="F240" s="32"/>
      <c r="G240" s="68"/>
      <c r="H240" s="139"/>
      <c r="I240" s="54"/>
      <c r="J240" s="64"/>
      <c r="K240" s="64"/>
      <c r="L240" s="55"/>
    </row>
    <row r="241" spans="1:12" ht="15.75">
      <c r="A241" s="52"/>
      <c r="B241" s="207" t="s">
        <v>125</v>
      </c>
      <c r="C241" s="134" t="s">
        <v>314</v>
      </c>
      <c r="D241" s="34"/>
      <c r="E241" s="33"/>
      <c r="F241" s="9"/>
      <c r="G241" s="42"/>
      <c r="H241" s="135"/>
      <c r="I241" s="54"/>
      <c r="J241" s="64"/>
      <c r="K241" s="64"/>
      <c r="L241" s="55"/>
    </row>
    <row r="242" spans="1:12" ht="15.75">
      <c r="A242" s="52"/>
      <c r="B242" s="207"/>
      <c r="C242" s="134" t="s">
        <v>76</v>
      </c>
      <c r="D242" s="34" t="s">
        <v>29</v>
      </c>
      <c r="E242" s="33" t="s">
        <v>385</v>
      </c>
      <c r="F242" s="9"/>
      <c r="G242" s="42"/>
      <c r="H242" s="135">
        <f>H246</f>
        <v>2627</v>
      </c>
      <c r="I242" s="54"/>
      <c r="J242" s="64"/>
      <c r="K242" s="64"/>
      <c r="L242" s="55"/>
    </row>
    <row r="243" spans="1:12" ht="15.75">
      <c r="A243" s="52"/>
      <c r="B243" s="207"/>
      <c r="C243" s="136"/>
      <c r="D243" s="34"/>
      <c r="E243" s="33"/>
      <c r="F243" s="9"/>
      <c r="G243" s="42"/>
      <c r="H243" s="135"/>
      <c r="I243" s="54"/>
      <c r="J243" s="64"/>
      <c r="K243" s="64"/>
      <c r="L243" s="55"/>
    </row>
    <row r="244" spans="1:12" ht="15.75">
      <c r="A244" s="52"/>
      <c r="B244" s="207" t="s">
        <v>126</v>
      </c>
      <c r="C244" s="134" t="s">
        <v>202</v>
      </c>
      <c r="D244" s="34" t="s">
        <v>29</v>
      </c>
      <c r="E244" s="33" t="s">
        <v>385</v>
      </c>
      <c r="F244" s="9">
        <v>200</v>
      </c>
      <c r="G244" s="42"/>
      <c r="H244" s="135">
        <f>H246</f>
        <v>2627</v>
      </c>
      <c r="I244" s="54"/>
      <c r="J244" s="64"/>
      <c r="K244" s="64"/>
      <c r="L244" s="55"/>
    </row>
    <row r="245" spans="1:12" ht="15.75">
      <c r="A245" s="52"/>
      <c r="B245" s="207"/>
      <c r="C245" s="136" t="s">
        <v>77</v>
      </c>
      <c r="D245" s="34"/>
      <c r="E245" s="33"/>
      <c r="F245" s="9"/>
      <c r="G245" s="42"/>
      <c r="H245" s="135"/>
      <c r="I245" s="54"/>
      <c r="J245" s="64"/>
      <c r="K245" s="64"/>
      <c r="L245" s="55"/>
    </row>
    <row r="246" spans="1:12" ht="15.75">
      <c r="A246" s="52"/>
      <c r="B246" s="207" t="s">
        <v>231</v>
      </c>
      <c r="C246" s="134" t="s">
        <v>257</v>
      </c>
      <c r="D246" s="34" t="s">
        <v>29</v>
      </c>
      <c r="E246" s="33" t="s">
        <v>385</v>
      </c>
      <c r="F246" s="9">
        <v>240</v>
      </c>
      <c r="G246" s="42"/>
      <c r="H246" s="135">
        <v>2627</v>
      </c>
      <c r="I246" s="54" t="e">
        <f>#REF!</f>
        <v>#REF!</v>
      </c>
      <c r="J246" s="64" t="e">
        <f>#REF!</f>
        <v>#REF!</v>
      </c>
      <c r="K246" s="64" t="e">
        <f>#REF!</f>
        <v>#REF!</v>
      </c>
      <c r="L246" s="55" t="e">
        <f>#REF!</f>
        <v>#REF!</v>
      </c>
    </row>
    <row r="247" spans="1:15" ht="15.75">
      <c r="A247" s="52"/>
      <c r="B247" s="207"/>
      <c r="C247" s="134"/>
      <c r="D247" s="34"/>
      <c r="E247" s="33"/>
      <c r="F247" s="9"/>
      <c r="G247" s="42"/>
      <c r="H247" s="135"/>
      <c r="I247" s="54"/>
      <c r="J247" s="64"/>
      <c r="K247" s="64"/>
      <c r="L247" s="55"/>
      <c r="O247" s="111"/>
    </row>
    <row r="248" spans="1:12" ht="15.75">
      <c r="A248" s="52"/>
      <c r="B248" s="207" t="s">
        <v>127</v>
      </c>
      <c r="C248" s="134" t="s">
        <v>315</v>
      </c>
      <c r="D248" s="34" t="s">
        <v>29</v>
      </c>
      <c r="E248" s="33" t="s">
        <v>386</v>
      </c>
      <c r="F248" s="9"/>
      <c r="G248" s="42"/>
      <c r="H248" s="135">
        <f>H253</f>
        <v>14450</v>
      </c>
      <c r="I248" s="57"/>
      <c r="J248" s="64"/>
      <c r="K248" s="64"/>
      <c r="L248" s="55">
        <v>510.5</v>
      </c>
    </row>
    <row r="249" spans="1:12" ht="15.75">
      <c r="A249" s="52"/>
      <c r="B249" s="207"/>
      <c r="C249" s="134" t="s">
        <v>63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128</v>
      </c>
      <c r="C251" s="134" t="s">
        <v>202</v>
      </c>
      <c r="D251" s="34" t="s">
        <v>29</v>
      </c>
      <c r="E251" s="33" t="s">
        <v>386</v>
      </c>
      <c r="F251" s="9">
        <v>200</v>
      </c>
      <c r="G251" s="42"/>
      <c r="H251" s="135">
        <f>H253</f>
        <v>14450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7.25" customHeight="1">
      <c r="A253" s="52"/>
      <c r="B253" s="207" t="s">
        <v>232</v>
      </c>
      <c r="C253" s="134" t="s">
        <v>257</v>
      </c>
      <c r="D253" s="34" t="s">
        <v>29</v>
      </c>
      <c r="E253" s="33" t="s">
        <v>386</v>
      </c>
      <c r="F253" s="9">
        <v>240</v>
      </c>
      <c r="G253" s="42"/>
      <c r="H253" s="135">
        <v>14450</v>
      </c>
      <c r="I253" s="57"/>
      <c r="J253" s="64"/>
      <c r="K253" s="64"/>
      <c r="L253" s="55">
        <v>510.5</v>
      </c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129</v>
      </c>
      <c r="C255" s="134" t="s">
        <v>316</v>
      </c>
      <c r="D255" s="34" t="s">
        <v>29</v>
      </c>
      <c r="E255" s="33" t="s">
        <v>387</v>
      </c>
      <c r="F255" s="9"/>
      <c r="G255" s="42"/>
      <c r="H255" s="135">
        <f>H258</f>
        <v>1935.5</v>
      </c>
      <c r="I255" s="57"/>
      <c r="J255" s="64"/>
      <c r="K255" s="64"/>
      <c r="L255" s="55"/>
    </row>
    <row r="256" spans="1:12" ht="15.75">
      <c r="A256" s="52"/>
      <c r="B256" s="207"/>
      <c r="C256" s="134" t="s">
        <v>64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/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 t="s">
        <v>130</v>
      </c>
      <c r="C258" s="134" t="s">
        <v>202</v>
      </c>
      <c r="D258" s="34" t="s">
        <v>29</v>
      </c>
      <c r="E258" s="33" t="s">
        <v>387</v>
      </c>
      <c r="F258" s="9">
        <v>200</v>
      </c>
      <c r="G258" s="42"/>
      <c r="H258" s="135">
        <f>H260</f>
        <v>1935.5</v>
      </c>
      <c r="I258" s="57"/>
      <c r="J258" s="64"/>
      <c r="K258" s="64"/>
      <c r="L258" s="55"/>
    </row>
    <row r="259" spans="1:12" ht="15.75">
      <c r="A259" s="52"/>
      <c r="B259" s="207"/>
      <c r="C259" s="134"/>
      <c r="D259" s="34"/>
      <c r="E259" s="33"/>
      <c r="F259" s="9"/>
      <c r="G259" s="42"/>
      <c r="H259" s="135"/>
      <c r="I259" s="57"/>
      <c r="J259" s="64"/>
      <c r="K259" s="64"/>
      <c r="L259" s="55"/>
    </row>
    <row r="260" spans="1:12" ht="15.75">
      <c r="A260" s="52"/>
      <c r="B260" s="207" t="s">
        <v>233</v>
      </c>
      <c r="C260" s="134" t="s">
        <v>257</v>
      </c>
      <c r="D260" s="34" t="s">
        <v>29</v>
      </c>
      <c r="E260" s="33" t="s">
        <v>387</v>
      </c>
      <c r="F260" s="9">
        <v>240</v>
      </c>
      <c r="G260" s="42"/>
      <c r="H260" s="135">
        <v>1935.5</v>
      </c>
      <c r="I260" s="57"/>
      <c r="J260" s="64"/>
      <c r="K260" s="64"/>
      <c r="L260" s="55"/>
    </row>
    <row r="261" spans="1:12" ht="15.75">
      <c r="A261" s="52"/>
      <c r="B261" s="207"/>
      <c r="C261" s="134"/>
      <c r="D261" s="34"/>
      <c r="E261" s="33"/>
      <c r="F261" s="9"/>
      <c r="G261" s="42"/>
      <c r="H261" s="135"/>
      <c r="I261" s="57"/>
      <c r="J261" s="64"/>
      <c r="K261" s="64"/>
      <c r="L261" s="55"/>
    </row>
    <row r="262" spans="1:12" ht="15.75">
      <c r="A262" s="52"/>
      <c r="B262" s="207" t="s">
        <v>131</v>
      </c>
      <c r="C262" s="134" t="s">
        <v>317</v>
      </c>
      <c r="D262" s="34" t="s">
        <v>29</v>
      </c>
      <c r="E262" s="33" t="s">
        <v>388</v>
      </c>
      <c r="F262" s="9"/>
      <c r="G262" s="42"/>
      <c r="H262" s="135">
        <f>H268</f>
        <v>1515</v>
      </c>
      <c r="I262" s="57"/>
      <c r="J262" s="64"/>
      <c r="K262" s="64"/>
      <c r="L262" s="55"/>
    </row>
    <row r="263" spans="1:12" ht="15.75">
      <c r="A263" s="52"/>
      <c r="B263" s="207"/>
      <c r="C263" s="134" t="s">
        <v>65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66</v>
      </c>
      <c r="D264" s="34"/>
      <c r="E264" s="33"/>
      <c r="F264" s="9"/>
      <c r="G264" s="42"/>
      <c r="H264" s="135"/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132</v>
      </c>
      <c r="C266" s="134" t="s">
        <v>202</v>
      </c>
      <c r="D266" s="34" t="s">
        <v>29</v>
      </c>
      <c r="E266" s="33" t="s">
        <v>388</v>
      </c>
      <c r="F266" s="9">
        <v>200</v>
      </c>
      <c r="G266" s="42"/>
      <c r="H266" s="135">
        <f>H268</f>
        <v>1515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234</v>
      </c>
      <c r="C268" s="134" t="s">
        <v>257</v>
      </c>
      <c r="D268" s="34" t="s">
        <v>29</v>
      </c>
      <c r="E268" s="33" t="s">
        <v>388</v>
      </c>
      <c r="F268" s="9">
        <v>240</v>
      </c>
      <c r="G268" s="42"/>
      <c r="H268" s="135">
        <v>1515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133</v>
      </c>
      <c r="C270" s="134" t="s">
        <v>318</v>
      </c>
      <c r="D270" s="34"/>
      <c r="E270" s="33"/>
      <c r="F270" s="9"/>
      <c r="G270" s="42"/>
      <c r="H270" s="135"/>
      <c r="I270" s="57"/>
      <c r="J270" s="64"/>
      <c r="K270" s="64"/>
      <c r="L270" s="55"/>
    </row>
    <row r="271" spans="1:12" ht="15.75">
      <c r="A271" s="52"/>
      <c r="B271" s="207"/>
      <c r="C271" s="134" t="s">
        <v>69</v>
      </c>
      <c r="D271" s="34" t="s">
        <v>29</v>
      </c>
      <c r="E271" s="33" t="s">
        <v>389</v>
      </c>
      <c r="F271" s="9"/>
      <c r="G271" s="42"/>
      <c r="H271" s="135">
        <f>H275</f>
        <v>1539.8</v>
      </c>
      <c r="I271" s="57"/>
      <c r="J271" s="64"/>
      <c r="K271" s="64"/>
      <c r="L271" s="55"/>
    </row>
    <row r="272" spans="1:12" ht="15.75">
      <c r="A272" s="52"/>
      <c r="B272" s="207"/>
      <c r="C272" s="134"/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 t="s">
        <v>134</v>
      </c>
      <c r="C273" s="134" t="s">
        <v>202</v>
      </c>
      <c r="D273" s="34" t="s">
        <v>29</v>
      </c>
      <c r="E273" s="33" t="s">
        <v>389</v>
      </c>
      <c r="F273" s="9">
        <v>200</v>
      </c>
      <c r="G273" s="42"/>
      <c r="H273" s="135">
        <f>H275</f>
        <v>1539.8</v>
      </c>
      <c r="I273" s="57"/>
      <c r="J273" s="64"/>
      <c r="K273" s="64"/>
      <c r="L273" s="55"/>
    </row>
    <row r="274" spans="1:12" ht="15.75">
      <c r="A274" s="52"/>
      <c r="B274" s="207"/>
      <c r="C274" s="134"/>
      <c r="D274" s="34"/>
      <c r="E274" s="33"/>
      <c r="F274" s="9"/>
      <c r="G274" s="42"/>
      <c r="H274" s="135"/>
      <c r="I274" s="57"/>
      <c r="J274" s="64"/>
      <c r="K274" s="64"/>
      <c r="L274" s="55"/>
    </row>
    <row r="275" spans="1:12" ht="15.75">
      <c r="A275" s="52"/>
      <c r="B275" s="207" t="s">
        <v>235</v>
      </c>
      <c r="C275" s="134" t="s">
        <v>257</v>
      </c>
      <c r="D275" s="34" t="s">
        <v>29</v>
      </c>
      <c r="E275" s="33" t="s">
        <v>389</v>
      </c>
      <c r="F275" s="9">
        <v>240</v>
      </c>
      <c r="G275" s="42"/>
      <c r="H275" s="135">
        <v>1539.8</v>
      </c>
      <c r="I275" s="57"/>
      <c r="J275" s="64"/>
      <c r="K275" s="64"/>
      <c r="L275" s="55"/>
    </row>
    <row r="276" spans="1:12" ht="15.75">
      <c r="A276" s="52"/>
      <c r="B276" s="207"/>
      <c r="C276" s="134"/>
      <c r="D276" s="34"/>
      <c r="E276" s="33"/>
      <c r="F276" s="9"/>
      <c r="G276" s="42"/>
      <c r="H276" s="135"/>
      <c r="I276" s="57"/>
      <c r="J276" s="64"/>
      <c r="K276" s="64"/>
      <c r="L276" s="55"/>
    </row>
    <row r="277" spans="1:12" ht="15.75">
      <c r="A277" s="52"/>
      <c r="B277" s="207" t="s">
        <v>135</v>
      </c>
      <c r="C277" s="134" t="s">
        <v>319</v>
      </c>
      <c r="D277" s="34" t="s">
        <v>29</v>
      </c>
      <c r="E277" s="33" t="s">
        <v>390</v>
      </c>
      <c r="F277" s="9"/>
      <c r="G277" s="42"/>
      <c r="H277" s="135">
        <f>H283</f>
        <v>10</v>
      </c>
      <c r="I277" s="57"/>
      <c r="J277" s="64"/>
      <c r="K277" s="64"/>
      <c r="L277" s="55"/>
    </row>
    <row r="278" spans="1:12" ht="15.75">
      <c r="A278" s="52"/>
      <c r="B278" s="207"/>
      <c r="C278" s="134" t="s">
        <v>67</v>
      </c>
      <c r="D278" s="34"/>
      <c r="E278" s="33"/>
      <c r="F278" s="9"/>
      <c r="G278" s="42"/>
      <c r="H278" s="135"/>
      <c r="I278" s="57"/>
      <c r="J278" s="64"/>
      <c r="K278" s="64"/>
      <c r="L278" s="55"/>
    </row>
    <row r="279" spans="1:12" ht="15.75">
      <c r="A279" s="52"/>
      <c r="B279" s="207"/>
      <c r="C279" s="134" t="s">
        <v>68</v>
      </c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136</v>
      </c>
      <c r="C281" s="134" t="s">
        <v>202</v>
      </c>
      <c r="D281" s="34" t="s">
        <v>29</v>
      </c>
      <c r="E281" s="33" t="s">
        <v>390</v>
      </c>
      <c r="F281" s="9">
        <v>200</v>
      </c>
      <c r="G281" s="42"/>
      <c r="H281" s="135">
        <v>10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236</v>
      </c>
      <c r="C283" s="134" t="s">
        <v>257</v>
      </c>
      <c r="D283" s="34" t="s">
        <v>29</v>
      </c>
      <c r="E283" s="33" t="s">
        <v>390</v>
      </c>
      <c r="F283" s="9">
        <v>240</v>
      </c>
      <c r="G283" s="42"/>
      <c r="H283" s="135">
        <v>10</v>
      </c>
      <c r="I283" s="57"/>
      <c r="J283" s="64"/>
      <c r="K283" s="64"/>
      <c r="L283" s="55"/>
    </row>
    <row r="284" spans="1:12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</row>
    <row r="285" spans="1:12" ht="60.75" customHeight="1">
      <c r="A285" s="52"/>
      <c r="B285" s="207" t="s">
        <v>137</v>
      </c>
      <c r="C285" s="170" t="s">
        <v>352</v>
      </c>
      <c r="D285" s="34" t="s">
        <v>29</v>
      </c>
      <c r="E285" s="33" t="s">
        <v>391</v>
      </c>
      <c r="F285" s="9"/>
      <c r="G285" s="42"/>
      <c r="H285" s="135">
        <f>H290</f>
        <v>404</v>
      </c>
      <c r="I285" s="57"/>
      <c r="J285" s="64" t="e">
        <f>J290</f>
        <v>#REF!</v>
      </c>
      <c r="K285" s="64" t="e">
        <f>K290</f>
        <v>#REF!</v>
      </c>
      <c r="L285" s="55" t="e">
        <f>L290</f>
        <v>#REF!</v>
      </c>
    </row>
    <row r="286" spans="1:12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</row>
    <row r="287" spans="1:12" ht="15.75">
      <c r="A287" s="52"/>
      <c r="B287" s="207"/>
      <c r="C287" s="134"/>
      <c r="D287" s="34"/>
      <c r="E287" s="33"/>
      <c r="F287" s="9"/>
      <c r="G287" s="42"/>
      <c r="H287" s="135"/>
      <c r="I287" s="57"/>
      <c r="J287" s="64"/>
      <c r="K287" s="64"/>
      <c r="L287" s="55"/>
    </row>
    <row r="288" spans="1:12" ht="15.75">
      <c r="A288" s="52"/>
      <c r="B288" s="207" t="s">
        <v>138</v>
      </c>
      <c r="C288" s="134" t="s">
        <v>202</v>
      </c>
      <c r="D288" s="34" t="s">
        <v>29</v>
      </c>
      <c r="E288" s="33" t="s">
        <v>391</v>
      </c>
      <c r="F288" s="9">
        <v>200</v>
      </c>
      <c r="G288" s="42"/>
      <c r="H288" s="135">
        <f>H290</f>
        <v>404</v>
      </c>
      <c r="I288" s="57"/>
      <c r="J288" s="64"/>
      <c r="K288" s="64"/>
      <c r="L288" s="55"/>
    </row>
    <row r="289" spans="1:12" ht="15.75">
      <c r="A289" s="52"/>
      <c r="B289" s="207"/>
      <c r="C289" s="134"/>
      <c r="D289" s="34"/>
      <c r="E289" s="33"/>
      <c r="F289" s="9"/>
      <c r="G289" s="42"/>
      <c r="H289" s="135"/>
      <c r="I289" s="57"/>
      <c r="J289" s="64"/>
      <c r="K289" s="64"/>
      <c r="L289" s="55"/>
    </row>
    <row r="290" spans="1:12" ht="15.75">
      <c r="A290" s="52"/>
      <c r="B290" s="207" t="s">
        <v>237</v>
      </c>
      <c r="C290" s="134" t="s">
        <v>257</v>
      </c>
      <c r="D290" s="34" t="s">
        <v>29</v>
      </c>
      <c r="E290" s="33" t="s">
        <v>391</v>
      </c>
      <c r="F290" s="9">
        <v>240</v>
      </c>
      <c r="G290" s="42"/>
      <c r="H290" s="135">
        <v>404</v>
      </c>
      <c r="I290" s="57"/>
      <c r="J290" s="64" t="e">
        <f>#REF!</f>
        <v>#REF!</v>
      </c>
      <c r="K290" s="64" t="e">
        <f>#REF!</f>
        <v>#REF!</v>
      </c>
      <c r="L290" s="55" t="e">
        <f>#REF!</f>
        <v>#REF!</v>
      </c>
    </row>
    <row r="291" spans="1:15" ht="15.75">
      <c r="A291" s="52"/>
      <c r="B291" s="207"/>
      <c r="C291" s="134"/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63.75" customHeight="1">
      <c r="A292" s="52"/>
      <c r="B292" s="207" t="s">
        <v>139</v>
      </c>
      <c r="C292" s="170" t="s">
        <v>353</v>
      </c>
      <c r="D292" s="34" t="s">
        <v>29</v>
      </c>
      <c r="E292" s="33" t="s">
        <v>392</v>
      </c>
      <c r="F292" s="9"/>
      <c r="G292" s="42"/>
      <c r="H292" s="135">
        <f>H296</f>
        <v>6767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/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 t="s">
        <v>140</v>
      </c>
      <c r="C294" s="134" t="s">
        <v>202</v>
      </c>
      <c r="D294" s="34" t="s">
        <v>29</v>
      </c>
      <c r="E294" s="33" t="s">
        <v>392</v>
      </c>
      <c r="F294" s="9">
        <v>200</v>
      </c>
      <c r="G294" s="42"/>
      <c r="H294" s="135">
        <f>H296</f>
        <v>6767</v>
      </c>
      <c r="I294" s="57"/>
      <c r="J294" s="64"/>
      <c r="K294" s="64"/>
      <c r="L294" s="55"/>
      <c r="O294" s="111"/>
    </row>
    <row r="295" spans="1:15" ht="15.75">
      <c r="A295" s="52"/>
      <c r="B295" s="207"/>
      <c r="C295" s="134"/>
      <c r="D295" s="34"/>
      <c r="E295" s="33"/>
      <c r="F295" s="9"/>
      <c r="G295" s="42"/>
      <c r="H295" s="135"/>
      <c r="I295" s="57"/>
      <c r="J295" s="64"/>
      <c r="K295" s="64"/>
      <c r="L295" s="55"/>
      <c r="O295" s="111"/>
    </row>
    <row r="296" spans="1:15" ht="15.75">
      <c r="A296" s="52"/>
      <c r="B296" s="207" t="s">
        <v>238</v>
      </c>
      <c r="C296" s="134" t="s">
        <v>257</v>
      </c>
      <c r="D296" s="34" t="s">
        <v>29</v>
      </c>
      <c r="E296" s="33" t="s">
        <v>392</v>
      </c>
      <c r="F296" s="9">
        <v>240</v>
      </c>
      <c r="G296" s="42"/>
      <c r="H296" s="135">
        <v>6767</v>
      </c>
      <c r="I296" s="57"/>
      <c r="J296" s="64"/>
      <c r="K296" s="64"/>
      <c r="L296" s="55"/>
      <c r="O296" s="111"/>
    </row>
    <row r="297" spans="1:15" ht="15.75">
      <c r="A297" s="52"/>
      <c r="B297" s="207"/>
      <c r="C297" s="134"/>
      <c r="D297" s="34"/>
      <c r="E297" s="33"/>
      <c r="F297" s="9"/>
      <c r="G297" s="42"/>
      <c r="H297" s="135"/>
      <c r="I297" s="57"/>
      <c r="J297" s="64"/>
      <c r="K297" s="64"/>
      <c r="L297" s="55"/>
      <c r="O297" s="111"/>
    </row>
    <row r="298" spans="1:15" ht="15.75">
      <c r="A298" s="52"/>
      <c r="B298" s="207" t="s">
        <v>141</v>
      </c>
      <c r="C298" s="134" t="s">
        <v>320</v>
      </c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15.75">
      <c r="A299" s="52"/>
      <c r="B299" s="207"/>
      <c r="C299" s="134" t="s">
        <v>70</v>
      </c>
      <c r="D299" s="34" t="s">
        <v>29</v>
      </c>
      <c r="E299" s="33" t="s">
        <v>393</v>
      </c>
      <c r="F299" s="9"/>
      <c r="G299" s="42"/>
      <c r="H299" s="135">
        <f>H302</f>
        <v>707</v>
      </c>
      <c r="I299" s="57"/>
      <c r="J299" s="64"/>
      <c r="K299" s="64"/>
      <c r="L299" s="55"/>
      <c r="O299" s="111"/>
    </row>
    <row r="300" spans="1:15" ht="15.75">
      <c r="A300" s="52"/>
      <c r="B300" s="207"/>
      <c r="C300" s="134" t="s">
        <v>71</v>
      </c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5.75">
      <c r="A301" s="52"/>
      <c r="B301" s="207"/>
      <c r="C301" s="134"/>
      <c r="D301" s="34"/>
      <c r="E301" s="33"/>
      <c r="F301" s="9"/>
      <c r="G301" s="42"/>
      <c r="H301" s="135"/>
      <c r="I301" s="57"/>
      <c r="J301" s="64"/>
      <c r="K301" s="64"/>
      <c r="L301" s="55"/>
      <c r="O301" s="111"/>
    </row>
    <row r="302" spans="1:15" ht="15.75">
      <c r="A302" s="52"/>
      <c r="B302" s="207" t="s">
        <v>142</v>
      </c>
      <c r="C302" s="134" t="s">
        <v>202</v>
      </c>
      <c r="D302" s="34" t="s">
        <v>29</v>
      </c>
      <c r="E302" s="33" t="s">
        <v>393</v>
      </c>
      <c r="F302" s="9">
        <v>200</v>
      </c>
      <c r="G302" s="42"/>
      <c r="H302" s="135">
        <f>H304</f>
        <v>707</v>
      </c>
      <c r="I302" s="57"/>
      <c r="J302" s="64"/>
      <c r="K302" s="64"/>
      <c r="L302" s="55"/>
      <c r="O302" s="111"/>
    </row>
    <row r="303" spans="1:15" ht="15.75">
      <c r="A303" s="52"/>
      <c r="B303" s="207"/>
      <c r="C303" s="134"/>
      <c r="D303" s="34"/>
      <c r="E303" s="33"/>
      <c r="F303" s="9"/>
      <c r="G303" s="42"/>
      <c r="H303" s="135"/>
      <c r="I303" s="57"/>
      <c r="J303" s="64"/>
      <c r="K303" s="64"/>
      <c r="L303" s="55"/>
      <c r="O303" s="111"/>
    </row>
    <row r="304" spans="1:15" ht="17.25" customHeight="1">
      <c r="A304" s="52"/>
      <c r="B304" s="207" t="s">
        <v>239</v>
      </c>
      <c r="C304" s="134" t="s">
        <v>257</v>
      </c>
      <c r="D304" s="34" t="s">
        <v>29</v>
      </c>
      <c r="E304" s="33" t="s">
        <v>393</v>
      </c>
      <c r="F304" s="9">
        <v>240</v>
      </c>
      <c r="G304" s="42"/>
      <c r="H304" s="135">
        <v>707</v>
      </c>
      <c r="I304" s="57"/>
      <c r="J304" s="64"/>
      <c r="K304" s="64"/>
      <c r="L304" s="55"/>
      <c r="O304" s="111"/>
    </row>
    <row r="305" spans="1:15" ht="15.75">
      <c r="A305" s="52"/>
      <c r="B305" s="207"/>
      <c r="C305" s="134"/>
      <c r="D305" s="34"/>
      <c r="E305" s="33"/>
      <c r="F305" s="9"/>
      <c r="G305" s="42"/>
      <c r="H305" s="135"/>
      <c r="I305" s="57"/>
      <c r="J305" s="64"/>
      <c r="K305" s="64"/>
      <c r="L305" s="55"/>
      <c r="O305" s="111"/>
    </row>
    <row r="306" spans="1:15" ht="19.5" customHeight="1">
      <c r="A306" s="52"/>
      <c r="B306" s="207" t="s">
        <v>143</v>
      </c>
      <c r="C306" s="134" t="s">
        <v>321</v>
      </c>
      <c r="D306" s="34" t="s">
        <v>29</v>
      </c>
      <c r="E306" s="33" t="s">
        <v>394</v>
      </c>
      <c r="F306" s="9"/>
      <c r="G306" s="42">
        <v>200</v>
      </c>
      <c r="H306" s="135">
        <f>H311</f>
        <v>5656</v>
      </c>
      <c r="I306" s="57"/>
      <c r="J306" s="64"/>
      <c r="K306" s="64"/>
      <c r="L306" s="55"/>
      <c r="O306" s="111"/>
    </row>
    <row r="307" spans="1:15" ht="19.5" customHeight="1">
      <c r="A307" s="52"/>
      <c r="B307" s="207"/>
      <c r="C307" s="134" t="s">
        <v>71</v>
      </c>
      <c r="D307" s="34"/>
      <c r="E307" s="33"/>
      <c r="F307" s="9"/>
      <c r="G307" s="42"/>
      <c r="H307" s="135"/>
      <c r="I307" s="57"/>
      <c r="J307" s="64"/>
      <c r="K307" s="64"/>
      <c r="L307" s="55"/>
      <c r="O307" s="111"/>
    </row>
    <row r="308" spans="1:15" ht="19.5" customHeight="1">
      <c r="A308" s="52"/>
      <c r="B308" s="207"/>
      <c r="C308" s="134"/>
      <c r="D308" s="34"/>
      <c r="E308" s="33"/>
      <c r="F308" s="9"/>
      <c r="G308" s="42"/>
      <c r="H308" s="135"/>
      <c r="I308" s="57"/>
      <c r="J308" s="64"/>
      <c r="K308" s="64"/>
      <c r="L308" s="55"/>
      <c r="O308" s="111"/>
    </row>
    <row r="309" spans="1:15" ht="19.5" customHeight="1">
      <c r="A309" s="52"/>
      <c r="B309" s="207" t="s">
        <v>144</v>
      </c>
      <c r="C309" s="134" t="s">
        <v>202</v>
      </c>
      <c r="D309" s="34" t="s">
        <v>29</v>
      </c>
      <c r="E309" s="33" t="s">
        <v>394</v>
      </c>
      <c r="F309" s="9">
        <v>200</v>
      </c>
      <c r="G309" s="41" t="s">
        <v>10</v>
      </c>
      <c r="H309" s="135">
        <f>H311</f>
        <v>5656</v>
      </c>
      <c r="I309" s="57"/>
      <c r="J309" s="64"/>
      <c r="K309" s="64"/>
      <c r="L309" s="55"/>
      <c r="O309" s="111"/>
    </row>
    <row r="310" spans="1:15" ht="15.75">
      <c r="A310" s="52"/>
      <c r="B310" s="207"/>
      <c r="C310" s="134"/>
      <c r="D310" s="34"/>
      <c r="E310" s="33"/>
      <c r="F310" s="9"/>
      <c r="G310" s="42">
        <v>220</v>
      </c>
      <c r="H310" s="135"/>
      <c r="I310" s="57"/>
      <c r="J310" s="64"/>
      <c r="K310" s="64"/>
      <c r="L310" s="55"/>
      <c r="O310" s="111"/>
    </row>
    <row r="311" spans="1:15" ht="15.75" customHeight="1">
      <c r="A311" s="52"/>
      <c r="B311" s="207" t="s">
        <v>240</v>
      </c>
      <c r="C311" s="134" t="s">
        <v>257</v>
      </c>
      <c r="D311" s="34" t="s">
        <v>29</v>
      </c>
      <c r="E311" s="33" t="s">
        <v>394</v>
      </c>
      <c r="F311" s="9">
        <v>240</v>
      </c>
      <c r="G311" s="41" t="s">
        <v>10</v>
      </c>
      <c r="H311" s="135">
        <v>5656</v>
      </c>
      <c r="I311" s="57"/>
      <c r="J311" s="64"/>
      <c r="K311" s="64"/>
      <c r="L311" s="55"/>
      <c r="O311" s="111"/>
    </row>
    <row r="312" spans="1:15" ht="15.75" customHeight="1">
      <c r="A312" s="52"/>
      <c r="B312" s="207"/>
      <c r="C312" s="134"/>
      <c r="D312" s="34"/>
      <c r="E312" s="33"/>
      <c r="F312" s="9"/>
      <c r="G312" s="33"/>
      <c r="H312" s="135"/>
      <c r="I312" s="57"/>
      <c r="J312" s="64"/>
      <c r="K312" s="64"/>
      <c r="L312" s="55"/>
      <c r="O312" s="111"/>
    </row>
    <row r="313" spans="1:12" ht="15.75">
      <c r="A313" s="24"/>
      <c r="B313" s="204" t="s">
        <v>295</v>
      </c>
      <c r="C313" s="134" t="s">
        <v>350</v>
      </c>
      <c r="D313" s="34" t="s">
        <v>29</v>
      </c>
      <c r="E313" s="33" t="s">
        <v>395</v>
      </c>
      <c r="F313" s="9"/>
      <c r="G313" s="42"/>
      <c r="H313" s="135">
        <f>H315</f>
        <v>150</v>
      </c>
      <c r="I313" s="29"/>
      <c r="J313" s="47"/>
      <c r="K313" s="47"/>
      <c r="L313" s="30"/>
    </row>
    <row r="314" spans="1:12" ht="15.75">
      <c r="A314" s="24"/>
      <c r="B314" s="204"/>
      <c r="C314" s="134"/>
      <c r="D314" s="34"/>
      <c r="E314" s="33"/>
      <c r="F314" s="9"/>
      <c r="G314" s="42"/>
      <c r="H314" s="135"/>
      <c r="I314" s="29"/>
      <c r="J314" s="47"/>
      <c r="K314" s="47"/>
      <c r="L314" s="30"/>
    </row>
    <row r="315" spans="1:12" ht="15.75">
      <c r="A315" s="24"/>
      <c r="B315" s="204" t="s">
        <v>296</v>
      </c>
      <c r="C315" s="134" t="s">
        <v>202</v>
      </c>
      <c r="D315" s="34" t="s">
        <v>29</v>
      </c>
      <c r="E315" s="33" t="s">
        <v>395</v>
      </c>
      <c r="F315" s="9">
        <v>200</v>
      </c>
      <c r="G315" s="42"/>
      <c r="H315" s="135">
        <f>H317</f>
        <v>150</v>
      </c>
      <c r="I315" s="29"/>
      <c r="J315" s="47"/>
      <c r="K315" s="47"/>
      <c r="L315" s="30"/>
    </row>
    <row r="316" spans="1:12" ht="15.75">
      <c r="A316" s="24"/>
      <c r="B316" s="204"/>
      <c r="C316" s="134"/>
      <c r="D316" s="34"/>
      <c r="E316" s="33"/>
      <c r="F316" s="9"/>
      <c r="G316" s="42"/>
      <c r="H316" s="135"/>
      <c r="I316" s="29"/>
      <c r="J316" s="47"/>
      <c r="K316" s="47"/>
      <c r="L316" s="30"/>
    </row>
    <row r="317" spans="1:12" ht="15.75">
      <c r="A317" s="24"/>
      <c r="B317" s="204" t="s">
        <v>297</v>
      </c>
      <c r="C317" s="134" t="s">
        <v>257</v>
      </c>
      <c r="D317" s="34" t="s">
        <v>29</v>
      </c>
      <c r="E317" s="33" t="s">
        <v>395</v>
      </c>
      <c r="F317" s="9">
        <v>240</v>
      </c>
      <c r="G317" s="42"/>
      <c r="H317" s="135">
        <v>150</v>
      </c>
      <c r="I317" s="29"/>
      <c r="J317" s="47"/>
      <c r="K317" s="47"/>
      <c r="L317" s="30"/>
    </row>
    <row r="318" spans="1:12" ht="15.75">
      <c r="A318" s="24"/>
      <c r="B318" s="204"/>
      <c r="C318" s="134"/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5.75">
      <c r="A319" s="24"/>
      <c r="B319" s="204" t="s">
        <v>145</v>
      </c>
      <c r="C319" s="134" t="s">
        <v>322</v>
      </c>
      <c r="D319" s="34" t="s">
        <v>29</v>
      </c>
      <c r="E319" s="33" t="s">
        <v>396</v>
      </c>
      <c r="F319" s="9"/>
      <c r="G319" s="42"/>
      <c r="H319" s="135">
        <f>H322</f>
        <v>555.5</v>
      </c>
      <c r="I319" s="29"/>
      <c r="J319" s="47"/>
      <c r="K319" s="47"/>
      <c r="L319" s="30"/>
    </row>
    <row r="320" spans="1:12" ht="18.75" customHeight="1">
      <c r="A320" s="24"/>
      <c r="B320" s="204"/>
      <c r="C320" s="134" t="s">
        <v>260</v>
      </c>
      <c r="D320" s="34"/>
      <c r="E320" s="33"/>
      <c r="F320" s="9"/>
      <c r="G320" s="42"/>
      <c r="H320" s="135"/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146</v>
      </c>
      <c r="C322" s="134" t="s">
        <v>202</v>
      </c>
      <c r="D322" s="34" t="s">
        <v>29</v>
      </c>
      <c r="E322" s="33" t="s">
        <v>396</v>
      </c>
      <c r="F322" s="9">
        <v>200</v>
      </c>
      <c r="G322" s="42"/>
      <c r="H322" s="135">
        <f>H324</f>
        <v>555.5</v>
      </c>
      <c r="I322" s="29"/>
      <c r="J322" s="47"/>
      <c r="K322" s="47"/>
      <c r="L322" s="30"/>
    </row>
    <row r="323" spans="1:12" ht="15.75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241</v>
      </c>
      <c r="C324" s="134" t="s">
        <v>257</v>
      </c>
      <c r="D324" s="34" t="s">
        <v>29</v>
      </c>
      <c r="E324" s="33" t="s">
        <v>396</v>
      </c>
      <c r="F324" s="9">
        <v>240</v>
      </c>
      <c r="G324" s="42"/>
      <c r="H324" s="135">
        <v>555.5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18.75" customHeight="1">
      <c r="A326" s="24"/>
      <c r="B326" s="204" t="s">
        <v>147</v>
      </c>
      <c r="C326" s="134" t="s">
        <v>323</v>
      </c>
      <c r="D326" s="34"/>
      <c r="E326" s="33"/>
      <c r="F326" s="9"/>
      <c r="G326" s="42"/>
      <c r="H326" s="135"/>
      <c r="I326" s="29"/>
      <c r="J326" s="47"/>
      <c r="K326" s="47"/>
      <c r="L326" s="30"/>
    </row>
    <row r="327" spans="1:12" ht="18.75" customHeight="1">
      <c r="A327" s="24"/>
      <c r="B327" s="204"/>
      <c r="C327" s="134" t="s">
        <v>72</v>
      </c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/>
      <c r="C328" s="134" t="s">
        <v>73</v>
      </c>
      <c r="D328" s="34" t="s">
        <v>29</v>
      </c>
      <c r="E328" s="33" t="s">
        <v>397</v>
      </c>
      <c r="F328" s="9"/>
      <c r="G328" s="42"/>
      <c r="H328" s="135">
        <f>H330</f>
        <v>20.5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148</v>
      </c>
      <c r="C330" s="134" t="s">
        <v>202</v>
      </c>
      <c r="D330" s="34" t="s">
        <v>29</v>
      </c>
      <c r="E330" s="33" t="s">
        <v>397</v>
      </c>
      <c r="F330" s="9">
        <v>200</v>
      </c>
      <c r="G330" s="42"/>
      <c r="H330" s="135">
        <f>H332</f>
        <v>20.5</v>
      </c>
      <c r="I330" s="29"/>
      <c r="J330" s="47"/>
      <c r="K330" s="47"/>
      <c r="L330" s="30"/>
    </row>
    <row r="331" spans="1:12" ht="18.75" customHeight="1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8.75" customHeight="1">
      <c r="A332" s="24"/>
      <c r="B332" s="204" t="s">
        <v>242</v>
      </c>
      <c r="C332" s="134" t="s">
        <v>257</v>
      </c>
      <c r="D332" s="34" t="s">
        <v>29</v>
      </c>
      <c r="E332" s="33" t="s">
        <v>397</v>
      </c>
      <c r="F332" s="9">
        <v>240</v>
      </c>
      <c r="G332" s="42"/>
      <c r="H332" s="135">
        <v>20.5</v>
      </c>
      <c r="I332" s="29"/>
      <c r="J332" s="47"/>
      <c r="K332" s="47"/>
      <c r="L332" s="30"/>
    </row>
    <row r="333" spans="1:12" ht="18.75" customHeight="1">
      <c r="A333" s="24"/>
      <c r="B333" s="204"/>
      <c r="C333" s="134"/>
      <c r="D333" s="34"/>
      <c r="E333" s="33"/>
      <c r="F333" s="9"/>
      <c r="G333" s="42"/>
      <c r="H333" s="135"/>
      <c r="I333" s="29"/>
      <c r="J333" s="47"/>
      <c r="K333" s="47"/>
      <c r="L333" s="30"/>
    </row>
    <row r="334" spans="1:12" ht="43.5" customHeight="1">
      <c r="A334" s="24"/>
      <c r="B334" s="204" t="s">
        <v>356</v>
      </c>
      <c r="C334" s="170" t="s">
        <v>357</v>
      </c>
      <c r="D334" s="34" t="s">
        <v>29</v>
      </c>
      <c r="E334" s="33" t="s">
        <v>398</v>
      </c>
      <c r="F334" s="9"/>
      <c r="G334" s="42"/>
      <c r="H334" s="135">
        <f>H336</f>
        <v>1000</v>
      </c>
      <c r="I334" s="29"/>
      <c r="J334" s="47"/>
      <c r="K334" s="47"/>
      <c r="L334" s="30"/>
    </row>
    <row r="335" spans="1:12" ht="18.75" customHeight="1">
      <c r="A335" s="24"/>
      <c r="B335" s="204"/>
      <c r="C335" s="134"/>
      <c r="D335" s="34"/>
      <c r="E335" s="33"/>
      <c r="F335" s="9"/>
      <c r="G335" s="42"/>
      <c r="H335" s="135"/>
      <c r="I335" s="29"/>
      <c r="J335" s="47"/>
      <c r="K335" s="47"/>
      <c r="L335" s="30"/>
    </row>
    <row r="336" spans="1:12" ht="18.75" customHeight="1">
      <c r="A336" s="24"/>
      <c r="B336" s="204" t="s">
        <v>358</v>
      </c>
      <c r="C336" s="134" t="s">
        <v>202</v>
      </c>
      <c r="D336" s="34" t="s">
        <v>29</v>
      </c>
      <c r="E336" s="33" t="s">
        <v>398</v>
      </c>
      <c r="F336" s="9">
        <v>200</v>
      </c>
      <c r="G336" s="42"/>
      <c r="H336" s="135">
        <f>H338</f>
        <v>1000</v>
      </c>
      <c r="I336" s="29"/>
      <c r="J336" s="47"/>
      <c r="K336" s="47"/>
      <c r="L336" s="30"/>
    </row>
    <row r="337" spans="1:12" ht="18.75" customHeight="1">
      <c r="A337" s="24"/>
      <c r="B337" s="204"/>
      <c r="C337" s="134"/>
      <c r="D337" s="34"/>
      <c r="E337" s="33"/>
      <c r="F337" s="9"/>
      <c r="G337" s="42"/>
      <c r="H337" s="135"/>
      <c r="I337" s="29"/>
      <c r="J337" s="47"/>
      <c r="K337" s="47"/>
      <c r="L337" s="30"/>
    </row>
    <row r="338" spans="1:12" ht="18.75" customHeight="1">
      <c r="A338" s="24"/>
      <c r="B338" s="204" t="s">
        <v>359</v>
      </c>
      <c r="C338" s="134" t="s">
        <v>257</v>
      </c>
      <c r="D338" s="34" t="s">
        <v>29</v>
      </c>
      <c r="E338" s="33" t="s">
        <v>398</v>
      </c>
      <c r="F338" s="9">
        <v>240</v>
      </c>
      <c r="G338" s="42"/>
      <c r="H338" s="135">
        <v>1000</v>
      </c>
      <c r="I338" s="29"/>
      <c r="J338" s="47"/>
      <c r="K338" s="47"/>
      <c r="L338" s="30"/>
    </row>
    <row r="339" spans="1:12" ht="15.75">
      <c r="A339" s="24"/>
      <c r="B339" s="204"/>
      <c r="C339" s="134"/>
      <c r="D339" s="34"/>
      <c r="E339" s="33"/>
      <c r="F339" s="9"/>
      <c r="G339" s="42"/>
      <c r="H339" s="135"/>
      <c r="I339" s="29"/>
      <c r="J339" s="47"/>
      <c r="K339" s="47"/>
      <c r="L339" s="30"/>
    </row>
    <row r="340" spans="1:12" ht="15" customHeight="1">
      <c r="A340" s="69"/>
      <c r="B340" s="196" t="s">
        <v>149</v>
      </c>
      <c r="C340" s="131" t="s">
        <v>30</v>
      </c>
      <c r="D340" s="35" t="s">
        <v>31</v>
      </c>
      <c r="E340" s="36"/>
      <c r="F340" s="37"/>
      <c r="G340" s="38"/>
      <c r="H340" s="132">
        <f>H351+H342</f>
        <v>820.6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5"/>
      <c r="C341" s="129"/>
      <c r="D341" s="31"/>
      <c r="E341" s="23"/>
      <c r="F341" s="15"/>
      <c r="G341" s="16"/>
      <c r="H341" s="130"/>
      <c r="I341" s="72"/>
      <c r="J341" s="73"/>
      <c r="K341" s="72"/>
      <c r="L341" s="73"/>
    </row>
    <row r="342" spans="1:13" ht="15" customHeight="1">
      <c r="A342" s="69"/>
      <c r="B342" s="196" t="s">
        <v>150</v>
      </c>
      <c r="C342" s="128" t="s">
        <v>78</v>
      </c>
      <c r="D342" s="26" t="s">
        <v>79</v>
      </c>
      <c r="E342" s="33"/>
      <c r="F342" s="9"/>
      <c r="G342" s="42"/>
      <c r="H342" s="126">
        <f>H345</f>
        <v>90.6</v>
      </c>
      <c r="I342" s="74"/>
      <c r="J342" s="70"/>
      <c r="K342" s="74"/>
      <c r="L342" s="70"/>
      <c r="M342" s="283">
        <f>H342/H$467%</f>
        <v>0.09501885169822599</v>
      </c>
    </row>
    <row r="343" spans="1:12" ht="14.25" customHeight="1">
      <c r="A343" s="69"/>
      <c r="B343" s="195"/>
      <c r="C343" s="140"/>
      <c r="D343" s="79"/>
      <c r="E343" s="80"/>
      <c r="F343" s="122"/>
      <c r="G343" s="81"/>
      <c r="H343" s="138"/>
      <c r="I343" s="74"/>
      <c r="J343" s="70"/>
      <c r="K343" s="74"/>
      <c r="L343" s="70"/>
    </row>
    <row r="344" spans="1:12" ht="15" customHeight="1" hidden="1">
      <c r="A344" s="69"/>
      <c r="B344" s="208"/>
      <c r="C344" s="134"/>
      <c r="D344" s="34"/>
      <c r="E344" s="33"/>
      <c r="F344" s="9"/>
      <c r="G344" s="42"/>
      <c r="H344" s="135"/>
      <c r="I344" s="74"/>
      <c r="J344" s="70"/>
      <c r="K344" s="74"/>
      <c r="L344" s="70"/>
    </row>
    <row r="345" spans="1:12" ht="69" customHeight="1">
      <c r="A345" s="69"/>
      <c r="B345" s="206" t="s">
        <v>151</v>
      </c>
      <c r="C345" s="262" t="s">
        <v>283</v>
      </c>
      <c r="D345" s="108" t="s">
        <v>79</v>
      </c>
      <c r="E345" s="33" t="s">
        <v>399</v>
      </c>
      <c r="F345" s="9"/>
      <c r="G345" s="58"/>
      <c r="H345" s="135">
        <f>H347</f>
        <v>90.6</v>
      </c>
      <c r="I345" s="74"/>
      <c r="J345" s="70"/>
      <c r="K345" s="74"/>
      <c r="L345" s="70"/>
    </row>
    <row r="346" spans="1:12" ht="15" customHeight="1">
      <c r="A346" s="69"/>
      <c r="B346" s="208"/>
      <c r="C346" s="141"/>
      <c r="D346" s="108"/>
      <c r="E346" s="33"/>
      <c r="F346" s="9"/>
      <c r="G346" s="58"/>
      <c r="H346" s="135"/>
      <c r="I346" s="74"/>
      <c r="J346" s="70"/>
      <c r="K346" s="74"/>
      <c r="L346" s="70"/>
    </row>
    <row r="347" spans="1:12" ht="15" customHeight="1">
      <c r="A347" s="69"/>
      <c r="B347" s="206" t="s">
        <v>152</v>
      </c>
      <c r="C347" s="134" t="s">
        <v>202</v>
      </c>
      <c r="D347" s="108" t="s">
        <v>79</v>
      </c>
      <c r="E347" s="33" t="s">
        <v>399</v>
      </c>
      <c r="F347" s="9">
        <v>200</v>
      </c>
      <c r="G347" s="58"/>
      <c r="H347" s="135">
        <f>H349</f>
        <v>90.6</v>
      </c>
      <c r="I347" s="74"/>
      <c r="J347" s="70"/>
      <c r="K347" s="74"/>
      <c r="L347" s="70"/>
    </row>
    <row r="348" spans="1:12" ht="15" customHeight="1">
      <c r="A348" s="69"/>
      <c r="B348" s="208"/>
      <c r="C348" s="141"/>
      <c r="D348" s="108"/>
      <c r="E348" s="33"/>
      <c r="F348" s="9"/>
      <c r="G348" s="58"/>
      <c r="H348" s="135"/>
      <c r="I348" s="74"/>
      <c r="J348" s="70"/>
      <c r="K348" s="74"/>
      <c r="L348" s="70"/>
    </row>
    <row r="349" spans="1:12" ht="15" customHeight="1">
      <c r="A349" s="69"/>
      <c r="B349" s="206" t="s">
        <v>243</v>
      </c>
      <c r="C349" s="134" t="s">
        <v>257</v>
      </c>
      <c r="D349" s="108" t="s">
        <v>79</v>
      </c>
      <c r="E349" s="33" t="s">
        <v>399</v>
      </c>
      <c r="F349" s="9">
        <v>240</v>
      </c>
      <c r="G349" s="58"/>
      <c r="H349" s="135">
        <v>90.6</v>
      </c>
      <c r="I349" s="74"/>
      <c r="J349" s="70"/>
      <c r="K349" s="74"/>
      <c r="L349" s="70"/>
    </row>
    <row r="350" spans="1:12" ht="15" customHeight="1">
      <c r="A350" s="69"/>
      <c r="B350" s="208"/>
      <c r="C350" s="134"/>
      <c r="D350" s="34"/>
      <c r="E350" s="33"/>
      <c r="F350" s="9"/>
      <c r="G350" s="42"/>
      <c r="H350" s="135"/>
      <c r="I350" s="74"/>
      <c r="J350" s="70"/>
      <c r="K350" s="74"/>
      <c r="L350" s="70"/>
    </row>
    <row r="351" spans="1:12" ht="15" customHeight="1">
      <c r="A351" s="69"/>
      <c r="B351" s="196" t="s">
        <v>153</v>
      </c>
      <c r="C351" s="131" t="s">
        <v>32</v>
      </c>
      <c r="D351" s="35" t="s">
        <v>33</v>
      </c>
      <c r="E351" s="36"/>
      <c r="F351" s="37"/>
      <c r="G351" s="38"/>
      <c r="H351" s="132">
        <f>H359+H353</f>
        <v>730</v>
      </c>
      <c r="I351" s="49" t="e">
        <f>I353+I359</f>
        <v>#REF!</v>
      </c>
      <c r="J351" s="40" t="e">
        <f>J353+J359</f>
        <v>#REF!</v>
      </c>
      <c r="K351" s="40" t="e">
        <f>K353+K359</f>
        <v>#REF!</v>
      </c>
      <c r="L351" s="40" t="e">
        <f>L353+L359</f>
        <v>#REF!</v>
      </c>
    </row>
    <row r="352" spans="1:12" ht="15" customHeight="1">
      <c r="A352" s="69"/>
      <c r="B352" s="195"/>
      <c r="C352" s="148"/>
      <c r="D352" s="50"/>
      <c r="E352" s="51"/>
      <c r="F352" s="32"/>
      <c r="G352" s="68"/>
      <c r="H352" s="139"/>
      <c r="I352" s="72"/>
      <c r="J352" s="73"/>
      <c r="K352" s="72"/>
      <c r="L352" s="73"/>
    </row>
    <row r="353" spans="1:13" s="114" customFormat="1" ht="33" customHeight="1">
      <c r="A353" s="107"/>
      <c r="B353" s="209" t="s">
        <v>154</v>
      </c>
      <c r="C353" s="170" t="s">
        <v>324</v>
      </c>
      <c r="D353" s="82" t="s">
        <v>33</v>
      </c>
      <c r="E353" s="83" t="s">
        <v>400</v>
      </c>
      <c r="F353" s="99"/>
      <c r="G353" s="100"/>
      <c r="H353" s="150">
        <f>H355</f>
        <v>450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  <c r="M353" s="286"/>
    </row>
    <row r="354" spans="1:13" s="114" customFormat="1" ht="15.75">
      <c r="A354" s="107"/>
      <c r="B354" s="209"/>
      <c r="C354" s="149"/>
      <c r="D354" s="82"/>
      <c r="E354" s="83"/>
      <c r="F354" s="99"/>
      <c r="G354" s="100"/>
      <c r="H354" s="150"/>
      <c r="I354" s="86"/>
      <c r="J354" s="87"/>
      <c r="K354" s="86"/>
      <c r="L354" s="87"/>
      <c r="M354" s="286"/>
    </row>
    <row r="355" spans="1:13" s="114" customFormat="1" ht="15.75">
      <c r="A355" s="107"/>
      <c r="B355" s="206" t="s">
        <v>155</v>
      </c>
      <c r="C355" s="134" t="s">
        <v>202</v>
      </c>
      <c r="D355" s="34" t="s">
        <v>33</v>
      </c>
      <c r="E355" s="83" t="s">
        <v>400</v>
      </c>
      <c r="F355" s="9">
        <v>200</v>
      </c>
      <c r="G355" s="42"/>
      <c r="H355" s="135">
        <f>H357</f>
        <v>450</v>
      </c>
      <c r="I355" s="86"/>
      <c r="J355" s="87"/>
      <c r="K355" s="86"/>
      <c r="L355" s="87"/>
      <c r="M355" s="286"/>
    </row>
    <row r="356" spans="1:12" ht="15.75">
      <c r="A356" s="69"/>
      <c r="B356" s="206"/>
      <c r="C356" s="134"/>
      <c r="D356" s="34"/>
      <c r="E356" s="33"/>
      <c r="F356" s="9"/>
      <c r="G356" s="42"/>
      <c r="H356" s="135"/>
      <c r="I356" s="29"/>
      <c r="J356" s="30"/>
      <c r="K356" s="29"/>
      <c r="L356" s="30"/>
    </row>
    <row r="357" spans="1:12" ht="15" customHeight="1">
      <c r="A357" s="69"/>
      <c r="B357" s="206" t="s">
        <v>155</v>
      </c>
      <c r="C357" s="134" t="s">
        <v>257</v>
      </c>
      <c r="D357" s="34" t="s">
        <v>33</v>
      </c>
      <c r="E357" s="83" t="s">
        <v>400</v>
      </c>
      <c r="F357" s="9">
        <v>240</v>
      </c>
      <c r="G357" s="42"/>
      <c r="H357" s="135">
        <v>450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08"/>
      <c r="C358" s="134"/>
      <c r="D358" s="34"/>
      <c r="E358" s="33"/>
      <c r="F358" s="9"/>
      <c r="G358" s="42"/>
      <c r="H358" s="135"/>
      <c r="I358" s="29"/>
      <c r="J358" s="30"/>
      <c r="K358" s="29"/>
      <c r="L358" s="30"/>
    </row>
    <row r="359" spans="1:12" ht="34.5" customHeight="1">
      <c r="A359" s="69"/>
      <c r="B359" s="208" t="s">
        <v>156</v>
      </c>
      <c r="C359" s="265" t="s">
        <v>325</v>
      </c>
      <c r="D359" s="34" t="s">
        <v>33</v>
      </c>
      <c r="E359" s="33" t="s">
        <v>401</v>
      </c>
      <c r="F359" s="9"/>
      <c r="G359" s="42"/>
      <c r="H359" s="135">
        <f>H363</f>
        <v>280</v>
      </c>
      <c r="I359" s="29" t="e">
        <f>I363</f>
        <v>#REF!</v>
      </c>
      <c r="J359" s="30" t="e">
        <f>J363</f>
        <v>#REF!</v>
      </c>
      <c r="K359" s="29" t="e">
        <f>K363</f>
        <v>#REF!</v>
      </c>
      <c r="L359" s="30" t="e">
        <f>L363</f>
        <v>#REF!</v>
      </c>
    </row>
    <row r="360" spans="1:12" ht="15" customHeight="1">
      <c r="A360" s="69"/>
      <c r="B360" s="208"/>
      <c r="C360" s="136"/>
      <c r="D360" s="34"/>
      <c r="E360" s="33"/>
      <c r="F360" s="9"/>
      <c r="G360" s="42"/>
      <c r="H360" s="135"/>
      <c r="I360" s="29"/>
      <c r="J360" s="30"/>
      <c r="K360" s="29"/>
      <c r="L360" s="30"/>
    </row>
    <row r="361" spans="1:12" ht="15" customHeight="1">
      <c r="A361" s="69"/>
      <c r="B361" s="206" t="s">
        <v>157</v>
      </c>
      <c r="C361" s="134" t="s">
        <v>202</v>
      </c>
      <c r="D361" s="34" t="s">
        <v>33</v>
      </c>
      <c r="E361" s="33" t="s">
        <v>401</v>
      </c>
      <c r="F361" s="9">
        <v>200</v>
      </c>
      <c r="G361" s="42"/>
      <c r="H361" s="135">
        <f>H363</f>
        <v>280</v>
      </c>
      <c r="I361" s="29"/>
      <c r="J361" s="30"/>
      <c r="K361" s="29"/>
      <c r="L361" s="30"/>
    </row>
    <row r="362" spans="1:12" ht="15" customHeight="1">
      <c r="A362" s="69"/>
      <c r="B362" s="208"/>
      <c r="C362" s="136"/>
      <c r="D362" s="34"/>
      <c r="E362" s="33"/>
      <c r="F362" s="9"/>
      <c r="G362" s="42"/>
      <c r="H362" s="135"/>
      <c r="I362" s="29"/>
      <c r="J362" s="30"/>
      <c r="K362" s="74"/>
      <c r="L362" s="70"/>
    </row>
    <row r="363" spans="1:12" ht="15" customHeight="1">
      <c r="A363" s="69"/>
      <c r="B363" s="206" t="s">
        <v>244</v>
      </c>
      <c r="C363" s="134" t="s">
        <v>257</v>
      </c>
      <c r="D363" s="34" t="s">
        <v>33</v>
      </c>
      <c r="E363" s="33" t="s">
        <v>401</v>
      </c>
      <c r="F363" s="9">
        <v>240</v>
      </c>
      <c r="G363" s="42"/>
      <c r="H363" s="135">
        <v>280</v>
      </c>
      <c r="I363" s="29" t="e">
        <f>#REF!</f>
        <v>#REF!</v>
      </c>
      <c r="J363" s="30" t="e">
        <f>#REF!</f>
        <v>#REF!</v>
      </c>
      <c r="K363" s="29" t="e">
        <f>#REF!</f>
        <v>#REF!</v>
      </c>
      <c r="L363" s="30" t="e">
        <f>#REF!</f>
        <v>#REF!</v>
      </c>
    </row>
    <row r="364" spans="1:12" ht="15.75">
      <c r="A364" s="69"/>
      <c r="B364" s="208"/>
      <c r="C364" s="136"/>
      <c r="D364" s="34"/>
      <c r="E364" s="33"/>
      <c r="F364" s="9"/>
      <c r="G364" s="42"/>
      <c r="H364" s="135"/>
      <c r="I364" s="29"/>
      <c r="J364" s="70"/>
      <c r="K364" s="74"/>
      <c r="L364" s="70"/>
    </row>
    <row r="365" spans="1:12" ht="15" customHeight="1">
      <c r="A365" s="69"/>
      <c r="B365" s="196" t="s">
        <v>158</v>
      </c>
      <c r="C365" s="131" t="s">
        <v>34</v>
      </c>
      <c r="D365" s="35" t="s">
        <v>35</v>
      </c>
      <c r="E365" s="36"/>
      <c r="F365" s="37"/>
      <c r="G365" s="38"/>
      <c r="H365" s="132">
        <f>H367+H388</f>
        <v>20321.9</v>
      </c>
      <c r="I365" s="71" t="e">
        <f>I367+#REF!</f>
        <v>#REF!</v>
      </c>
      <c r="J365" s="75" t="e">
        <f>J367+#REF!</f>
        <v>#REF!</v>
      </c>
      <c r="K365" s="75" t="e">
        <f>K367+#REF!</f>
        <v>#REF!</v>
      </c>
      <c r="L365" s="75">
        <v>643.6</v>
      </c>
    </row>
    <row r="366" spans="1:12" ht="15" customHeight="1">
      <c r="A366" s="69"/>
      <c r="B366" s="197"/>
      <c r="C366" s="134"/>
      <c r="D366" s="34"/>
      <c r="E366" s="33"/>
      <c r="F366" s="9"/>
      <c r="G366" s="42"/>
      <c r="H366" s="135"/>
      <c r="I366" s="74"/>
      <c r="J366" s="70"/>
      <c r="K366" s="74"/>
      <c r="L366" s="70"/>
    </row>
    <row r="367" spans="1:13" ht="15.75">
      <c r="A367" s="24"/>
      <c r="B367" s="188" t="s">
        <v>159</v>
      </c>
      <c r="C367" s="218" t="s">
        <v>36</v>
      </c>
      <c r="D367" s="212" t="s">
        <v>37</v>
      </c>
      <c r="E367" s="213"/>
      <c r="F367" s="219"/>
      <c r="G367" s="214"/>
      <c r="H367" s="215">
        <f>H369+H382+H375</f>
        <v>12643.9</v>
      </c>
      <c r="I367" s="39">
        <f>I369</f>
        <v>3901.4</v>
      </c>
      <c r="J367" s="40" t="e">
        <f>J369+#REF!+#REF!</f>
        <v>#REF!</v>
      </c>
      <c r="K367" s="39" t="e">
        <f>K369+#REF!</f>
        <v>#REF!</v>
      </c>
      <c r="L367" s="40">
        <v>643.6</v>
      </c>
      <c r="M367" s="283">
        <f>H367/H$467%</f>
        <v>13.260583432529797</v>
      </c>
    </row>
    <row r="368" spans="1:12" ht="15.75">
      <c r="A368" s="24"/>
      <c r="B368" s="189"/>
      <c r="C368" s="140"/>
      <c r="D368" s="79"/>
      <c r="E368" s="80"/>
      <c r="F368" s="122"/>
      <c r="G368" s="81"/>
      <c r="H368" s="138"/>
      <c r="I368" s="43"/>
      <c r="J368" s="44"/>
      <c r="K368" s="43"/>
      <c r="L368" s="44"/>
    </row>
    <row r="369" spans="1:12" ht="36.75" customHeight="1">
      <c r="A369" s="24"/>
      <c r="B369" s="204" t="s">
        <v>160</v>
      </c>
      <c r="C369" s="262" t="s">
        <v>299</v>
      </c>
      <c r="D369" s="41" t="s">
        <v>37</v>
      </c>
      <c r="E369" s="34" t="s">
        <v>402</v>
      </c>
      <c r="F369" s="46"/>
      <c r="G369" s="46"/>
      <c r="H369" s="135">
        <f>H373</f>
        <v>11974.4</v>
      </c>
      <c r="I369" s="29">
        <f>I373</f>
        <v>3901.4</v>
      </c>
      <c r="J369" s="30" t="e">
        <f>J373</f>
        <v>#REF!</v>
      </c>
      <c r="K369" s="29" t="e">
        <f>K373</f>
        <v>#REF!</v>
      </c>
      <c r="L369" s="30" t="e">
        <f>L373</f>
        <v>#REF!</v>
      </c>
    </row>
    <row r="370" spans="1:12" ht="15" customHeight="1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8" customHeight="1">
      <c r="A371" s="24"/>
      <c r="B371" s="204" t="s">
        <v>161</v>
      </c>
      <c r="C371" s="134" t="s">
        <v>202</v>
      </c>
      <c r="D371" s="41" t="s">
        <v>37</v>
      </c>
      <c r="E371" s="34" t="s">
        <v>402</v>
      </c>
      <c r="F371" s="46">
        <v>200</v>
      </c>
      <c r="G371" s="46"/>
      <c r="H371" s="135">
        <f>H373</f>
        <v>11974.4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 t="s">
        <v>245</v>
      </c>
      <c r="C373" s="134" t="s">
        <v>257</v>
      </c>
      <c r="D373" s="41" t="s">
        <v>37</v>
      </c>
      <c r="E373" s="34" t="s">
        <v>402</v>
      </c>
      <c r="F373" s="46">
        <v>240</v>
      </c>
      <c r="G373" s="46"/>
      <c r="H373" s="135">
        <v>11974.4</v>
      </c>
      <c r="I373" s="29">
        <v>3901.4</v>
      </c>
      <c r="J373" s="30" t="e">
        <f>#REF!</f>
        <v>#REF!</v>
      </c>
      <c r="K373" s="29" t="e">
        <f>#REF!</f>
        <v>#REF!</v>
      </c>
      <c r="L373" s="30" t="e">
        <f>#REF!</f>
        <v>#REF!</v>
      </c>
    </row>
    <row r="374" spans="1:12" ht="15.75">
      <c r="A374" s="24"/>
      <c r="B374" s="204"/>
      <c r="C374" s="136"/>
      <c r="D374" s="41"/>
      <c r="E374" s="34"/>
      <c r="F374" s="46"/>
      <c r="G374" s="46"/>
      <c r="H374" s="135"/>
      <c r="I374" s="29"/>
      <c r="J374" s="30"/>
      <c r="K374" s="29"/>
      <c r="L374" s="30"/>
    </row>
    <row r="375" spans="1:12" ht="39" customHeight="1">
      <c r="A375" s="24"/>
      <c r="B375" s="204" t="s">
        <v>360</v>
      </c>
      <c r="C375" s="262" t="s">
        <v>361</v>
      </c>
      <c r="D375" s="41" t="s">
        <v>37</v>
      </c>
      <c r="E375" s="34" t="s">
        <v>403</v>
      </c>
      <c r="F375" s="46"/>
      <c r="G375" s="46"/>
      <c r="H375" s="135">
        <f>H377</f>
        <v>50</v>
      </c>
      <c r="I375" s="29"/>
      <c r="J375" s="30"/>
      <c r="K375" s="29"/>
      <c r="L375" s="30"/>
    </row>
    <row r="376" spans="1:12" ht="15.75">
      <c r="A376" s="24"/>
      <c r="B376" s="204"/>
      <c r="C376" s="136"/>
      <c r="D376" s="41"/>
      <c r="E376" s="34"/>
      <c r="F376" s="46"/>
      <c r="G376" s="46"/>
      <c r="H376" s="135"/>
      <c r="I376" s="29"/>
      <c r="J376" s="30"/>
      <c r="K376" s="29"/>
      <c r="L376" s="30"/>
    </row>
    <row r="377" spans="1:12" ht="15.75">
      <c r="A377" s="24"/>
      <c r="B377" s="204" t="s">
        <v>362</v>
      </c>
      <c r="C377" s="134" t="s">
        <v>202</v>
      </c>
      <c r="D377" s="41" t="s">
        <v>37</v>
      </c>
      <c r="E377" s="34" t="s">
        <v>403</v>
      </c>
      <c r="F377" s="46">
        <v>200</v>
      </c>
      <c r="G377" s="46"/>
      <c r="H377" s="135">
        <f>H379</f>
        <v>50</v>
      </c>
      <c r="I377" s="29"/>
      <c r="J377" s="30"/>
      <c r="K377" s="29"/>
      <c r="L377" s="30"/>
    </row>
    <row r="378" spans="1:12" ht="15.75">
      <c r="A378" s="24"/>
      <c r="B378" s="204"/>
      <c r="C378" s="136"/>
      <c r="D378" s="41"/>
      <c r="E378" s="34"/>
      <c r="F378" s="46"/>
      <c r="G378" s="46"/>
      <c r="H378" s="135"/>
      <c r="I378" s="29"/>
      <c r="J378" s="30"/>
      <c r="K378" s="29"/>
      <c r="L378" s="30"/>
    </row>
    <row r="379" spans="1:12" ht="15.75">
      <c r="A379" s="24"/>
      <c r="B379" s="204" t="s">
        <v>363</v>
      </c>
      <c r="C379" s="134" t="s">
        <v>257</v>
      </c>
      <c r="D379" s="41" t="s">
        <v>37</v>
      </c>
      <c r="E379" s="34" t="s">
        <v>403</v>
      </c>
      <c r="F379" s="46">
        <v>240</v>
      </c>
      <c r="G379" s="46"/>
      <c r="H379" s="135">
        <v>50</v>
      </c>
      <c r="I379" s="29"/>
      <c r="J379" s="30"/>
      <c r="K379" s="29"/>
      <c r="L379" s="30"/>
    </row>
    <row r="380" spans="1:12" ht="15.75">
      <c r="A380" s="24"/>
      <c r="B380" s="204"/>
      <c r="C380" s="136"/>
      <c r="D380" s="41"/>
      <c r="E380" s="34"/>
      <c r="F380" s="46"/>
      <c r="G380" s="46"/>
      <c r="H380" s="135"/>
      <c r="I380" s="29"/>
      <c r="J380" s="30"/>
      <c r="K380" s="29"/>
      <c r="L380" s="30"/>
    </row>
    <row r="381" spans="1:12" ht="18.75" customHeight="1">
      <c r="A381" s="24"/>
      <c r="B381" s="204" t="s">
        <v>162</v>
      </c>
      <c r="C381" s="153" t="s">
        <v>326</v>
      </c>
      <c r="D381" s="41"/>
      <c r="E381" s="34"/>
      <c r="F381" s="33"/>
      <c r="G381" s="33"/>
      <c r="H381" s="135"/>
      <c r="I381" s="29"/>
      <c r="J381" s="30">
        <v>0</v>
      </c>
      <c r="K381" s="29"/>
      <c r="L381" s="30">
        <v>0</v>
      </c>
    </row>
    <row r="382" spans="1:12" ht="15.75">
      <c r="A382" s="24"/>
      <c r="B382" s="204"/>
      <c r="C382" s="153" t="s">
        <v>309</v>
      </c>
      <c r="D382" s="41" t="s">
        <v>37</v>
      </c>
      <c r="E382" s="34" t="s">
        <v>404</v>
      </c>
      <c r="F382" s="33"/>
      <c r="G382" s="33"/>
      <c r="H382" s="135">
        <f>H384</f>
        <v>619.5</v>
      </c>
      <c r="I382" s="29"/>
      <c r="J382" s="30"/>
      <c r="K382" s="29"/>
      <c r="L382" s="30"/>
    </row>
    <row r="383" spans="1:12" ht="15.75">
      <c r="A383" s="24"/>
      <c r="B383" s="204"/>
      <c r="C383" s="153"/>
      <c r="D383" s="41"/>
      <c r="E383" s="34"/>
      <c r="F383" s="33"/>
      <c r="G383" s="33"/>
      <c r="H383" s="135"/>
      <c r="I383" s="29"/>
      <c r="J383" s="30"/>
      <c r="K383" s="29"/>
      <c r="L383" s="30"/>
    </row>
    <row r="384" spans="1:12" ht="15.75">
      <c r="A384" s="24"/>
      <c r="B384" s="204" t="s">
        <v>163</v>
      </c>
      <c r="C384" s="134" t="s">
        <v>202</v>
      </c>
      <c r="D384" s="41" t="s">
        <v>37</v>
      </c>
      <c r="E384" s="34" t="s">
        <v>404</v>
      </c>
      <c r="F384" s="33" t="s">
        <v>203</v>
      </c>
      <c r="G384" s="33"/>
      <c r="H384" s="135">
        <f>H386</f>
        <v>619.5</v>
      </c>
      <c r="I384" s="29"/>
      <c r="J384" s="30"/>
      <c r="K384" s="29"/>
      <c r="L384" s="30"/>
    </row>
    <row r="385" spans="1:12" ht="15.75">
      <c r="A385" s="24"/>
      <c r="B385" s="204"/>
      <c r="C385" s="153"/>
      <c r="D385" s="41"/>
      <c r="E385" s="34"/>
      <c r="F385" s="33"/>
      <c r="G385" s="33"/>
      <c r="H385" s="135"/>
      <c r="I385" s="29"/>
      <c r="J385" s="30">
        <v>0</v>
      </c>
      <c r="K385" s="29"/>
      <c r="L385" s="30">
        <v>0</v>
      </c>
    </row>
    <row r="386" spans="1:12" ht="15.75">
      <c r="A386" s="24"/>
      <c r="B386" s="204" t="s">
        <v>246</v>
      </c>
      <c r="C386" s="134" t="s">
        <v>257</v>
      </c>
      <c r="D386" s="41" t="s">
        <v>37</v>
      </c>
      <c r="E386" s="34" t="s">
        <v>404</v>
      </c>
      <c r="F386" s="33" t="s">
        <v>82</v>
      </c>
      <c r="G386" s="33"/>
      <c r="H386" s="135">
        <v>619.5</v>
      </c>
      <c r="I386" s="29"/>
      <c r="J386" s="30">
        <v>0</v>
      </c>
      <c r="K386" s="29"/>
      <c r="L386" s="30">
        <v>0</v>
      </c>
    </row>
    <row r="387" spans="1:12" ht="15.75">
      <c r="A387" s="24"/>
      <c r="B387" s="204"/>
      <c r="C387" s="154"/>
      <c r="D387" s="31"/>
      <c r="E387" s="31"/>
      <c r="F387" s="31"/>
      <c r="G387" s="23"/>
      <c r="H387" s="130"/>
      <c r="I387" s="29"/>
      <c r="J387" s="30"/>
      <c r="K387" s="29"/>
      <c r="L387" s="30"/>
    </row>
    <row r="388" spans="1:13" ht="15.75">
      <c r="A388" s="24"/>
      <c r="B388" s="196" t="s">
        <v>164</v>
      </c>
      <c r="C388" s="125" t="s">
        <v>87</v>
      </c>
      <c r="D388" s="26" t="s">
        <v>88</v>
      </c>
      <c r="E388" s="19"/>
      <c r="F388" s="26"/>
      <c r="G388" s="19"/>
      <c r="H388" s="126">
        <f>H392</f>
        <v>7678</v>
      </c>
      <c r="I388" s="29"/>
      <c r="J388" s="30"/>
      <c r="K388" s="29"/>
      <c r="L388" s="30"/>
      <c r="M388" s="283">
        <f>H388/H$467%</f>
        <v>8.05248061080551</v>
      </c>
    </row>
    <row r="389" spans="1:12" ht="15.75">
      <c r="A389" s="24"/>
      <c r="B389" s="189"/>
      <c r="C389" s="137"/>
      <c r="D389" s="79"/>
      <c r="E389" s="80"/>
      <c r="F389" s="79"/>
      <c r="G389" s="80"/>
      <c r="H389" s="138"/>
      <c r="I389" s="29"/>
      <c r="J389" s="30"/>
      <c r="K389" s="29"/>
      <c r="L389" s="30"/>
    </row>
    <row r="390" spans="1:12" ht="15.75">
      <c r="A390" s="24"/>
      <c r="B390" s="204"/>
      <c r="C390" s="136"/>
      <c r="D390" s="34"/>
      <c r="E390" s="33"/>
      <c r="F390" s="34"/>
      <c r="G390" s="33"/>
      <c r="H390" s="135"/>
      <c r="I390" s="29"/>
      <c r="J390" s="30"/>
      <c r="K390" s="29"/>
      <c r="L390" s="30"/>
    </row>
    <row r="391" spans="1:12" ht="15.75">
      <c r="A391" s="24"/>
      <c r="B391" s="204" t="s">
        <v>165</v>
      </c>
      <c r="C391" s="134" t="s">
        <v>327</v>
      </c>
      <c r="D391" s="41"/>
      <c r="E391" s="34"/>
      <c r="F391" s="46"/>
      <c r="G391" s="46"/>
      <c r="H391" s="135"/>
      <c r="I391" s="29"/>
      <c r="J391" s="30"/>
      <c r="K391" s="29"/>
      <c r="L391" s="30"/>
    </row>
    <row r="392" spans="1:12" ht="15.75">
      <c r="A392" s="24"/>
      <c r="B392" s="204"/>
      <c r="C392" s="134" t="s">
        <v>86</v>
      </c>
      <c r="D392" s="41" t="s">
        <v>88</v>
      </c>
      <c r="E392" s="34" t="s">
        <v>405</v>
      </c>
      <c r="F392" s="46"/>
      <c r="G392" s="46"/>
      <c r="H392" s="135">
        <f>H394</f>
        <v>7678</v>
      </c>
      <c r="I392" s="29"/>
      <c r="J392" s="30"/>
      <c r="K392" s="29"/>
      <c r="L392" s="30"/>
    </row>
    <row r="393" spans="1:12" ht="15.75">
      <c r="A393" s="24"/>
      <c r="B393" s="204"/>
      <c r="C393" s="136"/>
      <c r="D393" s="41"/>
      <c r="E393" s="34"/>
      <c r="F393" s="46"/>
      <c r="G393" s="46"/>
      <c r="H393" s="135"/>
      <c r="I393" s="29"/>
      <c r="J393" s="30"/>
      <c r="K393" s="29"/>
      <c r="L393" s="30"/>
    </row>
    <row r="394" spans="1:12" ht="15.75">
      <c r="A394" s="24"/>
      <c r="B394" s="204" t="s">
        <v>166</v>
      </c>
      <c r="C394" s="134" t="s">
        <v>202</v>
      </c>
      <c r="D394" s="41" t="s">
        <v>88</v>
      </c>
      <c r="E394" s="34" t="s">
        <v>405</v>
      </c>
      <c r="F394" s="46">
        <v>200</v>
      </c>
      <c r="G394" s="46"/>
      <c r="H394" s="135">
        <f>H396</f>
        <v>7678</v>
      </c>
      <c r="I394" s="29"/>
      <c r="J394" s="30"/>
      <c r="K394" s="29"/>
      <c r="L394" s="30"/>
    </row>
    <row r="395" spans="1:12" ht="15.75">
      <c r="A395" s="24"/>
      <c r="B395" s="204"/>
      <c r="C395" s="136"/>
      <c r="D395" s="41"/>
      <c r="E395" s="34"/>
      <c r="F395" s="46"/>
      <c r="G395" s="46"/>
      <c r="H395" s="135"/>
      <c r="I395" s="29"/>
      <c r="J395" s="30"/>
      <c r="K395" s="29"/>
      <c r="L395" s="30"/>
    </row>
    <row r="396" spans="1:12" ht="15.75">
      <c r="A396" s="24"/>
      <c r="B396" s="204" t="s">
        <v>247</v>
      </c>
      <c r="C396" s="134" t="s">
        <v>257</v>
      </c>
      <c r="D396" s="41" t="s">
        <v>88</v>
      </c>
      <c r="E396" s="34" t="s">
        <v>405</v>
      </c>
      <c r="F396" s="46">
        <v>240</v>
      </c>
      <c r="G396" s="46"/>
      <c r="H396" s="135">
        <v>7678</v>
      </c>
      <c r="I396" s="29"/>
      <c r="J396" s="30"/>
      <c r="K396" s="29"/>
      <c r="L396" s="30"/>
    </row>
    <row r="397" spans="1:12" ht="15.75">
      <c r="A397" s="24"/>
      <c r="B397" s="204"/>
      <c r="C397" s="136"/>
      <c r="D397" s="34"/>
      <c r="E397" s="33"/>
      <c r="F397" s="34"/>
      <c r="G397" s="33"/>
      <c r="H397" s="135"/>
      <c r="I397" s="29"/>
      <c r="J397" s="30"/>
      <c r="K397" s="29"/>
      <c r="L397" s="30"/>
    </row>
    <row r="398" spans="1:12" ht="18" customHeight="1">
      <c r="A398" s="24"/>
      <c r="B398" s="196" t="s">
        <v>167</v>
      </c>
      <c r="C398" s="131" t="s">
        <v>38</v>
      </c>
      <c r="D398" s="35" t="s">
        <v>39</v>
      </c>
      <c r="E398" s="36"/>
      <c r="F398" s="37"/>
      <c r="G398" s="38"/>
      <c r="H398" s="132">
        <f>H407+H400+H424</f>
        <v>9554.1</v>
      </c>
      <c r="I398" s="71" t="e">
        <f>I407+#REF!</f>
        <v>#REF!</v>
      </c>
      <c r="J398" s="75" t="e">
        <f>J407+#REF!</f>
        <v>#REF!</v>
      </c>
      <c r="K398" s="75" t="e">
        <f>K407+#REF!</f>
        <v>#REF!</v>
      </c>
      <c r="L398" s="75" t="e">
        <f>L407+#REF!</f>
        <v>#REF!</v>
      </c>
    </row>
    <row r="399" spans="1:12" ht="15.75">
      <c r="A399" s="24"/>
      <c r="B399" s="189"/>
      <c r="C399" s="128"/>
      <c r="D399" s="26"/>
      <c r="E399" s="19"/>
      <c r="F399" s="25"/>
      <c r="G399" s="20"/>
      <c r="H399" s="126"/>
      <c r="I399" s="78"/>
      <c r="J399" s="28"/>
      <c r="K399" s="78"/>
      <c r="L399" s="28"/>
    </row>
    <row r="400" spans="1:13" s="114" customFormat="1" ht="15.75">
      <c r="A400" s="85"/>
      <c r="B400" s="203" t="s">
        <v>168</v>
      </c>
      <c r="C400" s="251" t="s">
        <v>53</v>
      </c>
      <c r="D400" s="250" t="s">
        <v>52</v>
      </c>
      <c r="E400" s="88"/>
      <c r="F400" s="89"/>
      <c r="G400" s="90"/>
      <c r="H400" s="91">
        <f>H403</f>
        <v>1235.2</v>
      </c>
      <c r="I400" s="92"/>
      <c r="J400" s="93"/>
      <c r="K400" s="92"/>
      <c r="L400" s="93"/>
      <c r="M400" s="283">
        <f>H400/H$467%</f>
        <v>1.2954446536164321</v>
      </c>
    </row>
    <row r="401" spans="1:13" s="114" customFormat="1" ht="15.75">
      <c r="A401" s="85"/>
      <c r="B401" s="198"/>
      <c r="C401" s="155"/>
      <c r="D401" s="253"/>
      <c r="E401" s="278"/>
      <c r="F401" s="94"/>
      <c r="G401" s="95"/>
      <c r="H401" s="96"/>
      <c r="I401" s="97"/>
      <c r="J401" s="98"/>
      <c r="K401" s="97"/>
      <c r="L401" s="98"/>
      <c r="M401" s="286"/>
    </row>
    <row r="402" spans="1:13" s="114" customFormat="1" ht="35.25" customHeight="1">
      <c r="A402" s="85"/>
      <c r="B402" s="210" t="s">
        <v>248</v>
      </c>
      <c r="C402" s="249" t="s">
        <v>284</v>
      </c>
      <c r="D402" s="271" t="s">
        <v>52</v>
      </c>
      <c r="E402" s="254" t="s">
        <v>406</v>
      </c>
      <c r="F402" s="272"/>
      <c r="G402" s="84"/>
      <c r="H402" s="255">
        <f>H403</f>
        <v>1235.2</v>
      </c>
      <c r="I402" s="86"/>
      <c r="J402" s="101"/>
      <c r="K402" s="86"/>
      <c r="L402" s="87"/>
      <c r="M402" s="286"/>
    </row>
    <row r="403" spans="1:13" s="114" customFormat="1" ht="27.75" customHeight="1">
      <c r="A403" s="85"/>
      <c r="B403" s="261" t="s">
        <v>169</v>
      </c>
      <c r="C403" s="260" t="s">
        <v>205</v>
      </c>
      <c r="D403" s="273" t="s">
        <v>52</v>
      </c>
      <c r="E403" s="254" t="s">
        <v>406</v>
      </c>
      <c r="F403" s="274">
        <v>300</v>
      </c>
      <c r="G403" s="84"/>
      <c r="H403" s="256">
        <f>H405</f>
        <v>1235.2</v>
      </c>
      <c r="I403" s="86"/>
      <c r="J403" s="101"/>
      <c r="K403" s="86"/>
      <c r="L403" s="87"/>
      <c r="M403" s="286"/>
    </row>
    <row r="404" spans="1:13" s="114" customFormat="1" ht="13.5" customHeight="1">
      <c r="A404" s="85"/>
      <c r="B404" s="210"/>
      <c r="C404" s="152"/>
      <c r="D404" s="273"/>
      <c r="E404" s="254"/>
      <c r="F404" s="274"/>
      <c r="G404" s="84"/>
      <c r="H404" s="256"/>
      <c r="I404" s="86"/>
      <c r="J404" s="101"/>
      <c r="K404" s="86"/>
      <c r="L404" s="87"/>
      <c r="M404" s="286"/>
    </row>
    <row r="405" spans="1:13" s="114" customFormat="1" ht="15.75">
      <c r="A405" s="85"/>
      <c r="B405" s="210" t="s">
        <v>249</v>
      </c>
      <c r="C405" s="252" t="s">
        <v>89</v>
      </c>
      <c r="D405" s="273" t="s">
        <v>52</v>
      </c>
      <c r="E405" s="254" t="s">
        <v>406</v>
      </c>
      <c r="F405" s="276" t="s">
        <v>90</v>
      </c>
      <c r="G405" s="84"/>
      <c r="H405" s="256">
        <v>1235.2</v>
      </c>
      <c r="I405" s="86"/>
      <c r="J405" s="101"/>
      <c r="K405" s="86"/>
      <c r="L405" s="87"/>
      <c r="M405" s="286"/>
    </row>
    <row r="406" spans="1:13" s="114" customFormat="1" ht="15.75">
      <c r="A406" s="85"/>
      <c r="B406" s="210"/>
      <c r="C406" s="152"/>
      <c r="D406" s="275"/>
      <c r="E406" s="257"/>
      <c r="F406" s="277"/>
      <c r="G406" s="258"/>
      <c r="H406" s="259"/>
      <c r="I406" s="86"/>
      <c r="J406" s="101"/>
      <c r="K406" s="86"/>
      <c r="L406" s="87"/>
      <c r="M406" s="286"/>
    </row>
    <row r="407" spans="1:14" ht="20.25" customHeight="1">
      <c r="A407" s="24"/>
      <c r="B407" s="196" t="s">
        <v>170</v>
      </c>
      <c r="C407" s="131" t="s">
        <v>40</v>
      </c>
      <c r="D407" s="26" t="s">
        <v>41</v>
      </c>
      <c r="E407" s="19"/>
      <c r="F407" s="25"/>
      <c r="G407" s="20"/>
      <c r="H407" s="126">
        <f>H410+H416</f>
        <v>8313.9</v>
      </c>
      <c r="I407" s="29" t="e">
        <f>I410+I416</f>
        <v>#REF!</v>
      </c>
      <c r="J407" s="47" t="e">
        <f>J410+J416</f>
        <v>#REF!</v>
      </c>
      <c r="K407" s="47" t="e">
        <f>K410+K416</f>
        <v>#REF!</v>
      </c>
      <c r="L407" s="40" t="e">
        <f>L410+L416</f>
        <v>#REF!</v>
      </c>
      <c r="M407" s="283">
        <f>H407/H$467%</f>
        <v>8.71939548712893</v>
      </c>
      <c r="N407" s="112"/>
    </row>
    <row r="408" spans="1:14" ht="15.75">
      <c r="A408" s="24"/>
      <c r="B408" s="189"/>
      <c r="C408" s="129"/>
      <c r="D408" s="31"/>
      <c r="E408" s="23"/>
      <c r="F408" s="15"/>
      <c r="G408" s="16"/>
      <c r="H408" s="130"/>
      <c r="I408" s="29"/>
      <c r="J408" s="30"/>
      <c r="K408" s="29"/>
      <c r="L408" s="44"/>
      <c r="N408" s="112"/>
    </row>
    <row r="409" spans="1:12" ht="15.75">
      <c r="A409" s="24"/>
      <c r="B409" s="204" t="s">
        <v>171</v>
      </c>
      <c r="C409" s="136" t="s">
        <v>266</v>
      </c>
      <c r="D409" s="34"/>
      <c r="E409" s="33"/>
      <c r="F409" s="9"/>
      <c r="G409" s="42"/>
      <c r="H409" s="135"/>
      <c r="I409" s="29"/>
      <c r="J409" s="30"/>
      <c r="K409" s="29"/>
      <c r="L409" s="30"/>
    </row>
    <row r="410" spans="1:12" ht="15.75">
      <c r="A410" s="24"/>
      <c r="B410" s="204"/>
      <c r="C410" s="136" t="s">
        <v>267</v>
      </c>
      <c r="D410" s="34" t="s">
        <v>41</v>
      </c>
      <c r="E410" s="33" t="s">
        <v>440</v>
      </c>
      <c r="F410" s="9"/>
      <c r="G410" s="42"/>
      <c r="H410" s="135">
        <f>H414</f>
        <v>5397</v>
      </c>
      <c r="I410" s="29" t="e">
        <f>#REF!</f>
        <v>#REF!</v>
      </c>
      <c r="J410" s="30" t="e">
        <f>#REF!</f>
        <v>#REF!</v>
      </c>
      <c r="K410" s="29" t="e">
        <f>#REF!</f>
        <v>#REF!</v>
      </c>
      <c r="L410" s="30" t="e">
        <f>#REF!</f>
        <v>#REF!</v>
      </c>
    </row>
    <row r="411" spans="1:12" ht="15.75">
      <c r="A411" s="24"/>
      <c r="B411" s="204"/>
      <c r="C411" s="136"/>
      <c r="D411" s="34"/>
      <c r="E411" s="33"/>
      <c r="F411" s="9"/>
      <c r="G411" s="42"/>
      <c r="H411" s="135"/>
      <c r="I411" s="29"/>
      <c r="J411" s="30"/>
      <c r="K411" s="29"/>
      <c r="L411" s="30"/>
    </row>
    <row r="412" spans="1:12" ht="15.75">
      <c r="A412" s="24"/>
      <c r="B412" s="204" t="s">
        <v>250</v>
      </c>
      <c r="C412" s="170" t="s">
        <v>205</v>
      </c>
      <c r="D412" s="34" t="s">
        <v>41</v>
      </c>
      <c r="E412" s="33" t="s">
        <v>440</v>
      </c>
      <c r="F412" s="9">
        <v>300</v>
      </c>
      <c r="G412" s="42"/>
      <c r="H412" s="135">
        <f>H414</f>
        <v>5397</v>
      </c>
      <c r="I412" s="29"/>
      <c r="J412" s="30"/>
      <c r="K412" s="29"/>
      <c r="L412" s="30"/>
    </row>
    <row r="413" spans="1:12" ht="15.75">
      <c r="A413" s="24"/>
      <c r="B413" s="204"/>
      <c r="C413" s="134"/>
      <c r="D413" s="34"/>
      <c r="E413" s="33"/>
      <c r="F413" s="9"/>
      <c r="G413" s="42"/>
      <c r="H413" s="135"/>
      <c r="I413" s="29"/>
      <c r="J413" s="30"/>
      <c r="K413" s="29"/>
      <c r="L413" s="30"/>
    </row>
    <row r="414" spans="1:12" ht="15.75">
      <c r="A414" s="24"/>
      <c r="B414" s="204" t="s">
        <v>251</v>
      </c>
      <c r="C414" s="134" t="s">
        <v>89</v>
      </c>
      <c r="D414" s="34" t="s">
        <v>41</v>
      </c>
      <c r="E414" s="33" t="s">
        <v>440</v>
      </c>
      <c r="F414" s="9">
        <v>310</v>
      </c>
      <c r="G414" s="42"/>
      <c r="H414" s="135">
        <v>5397</v>
      </c>
      <c r="I414" s="29"/>
      <c r="J414" s="30"/>
      <c r="K414" s="29"/>
      <c r="L414" s="30"/>
    </row>
    <row r="415" spans="1:12" ht="15.75">
      <c r="A415" s="24"/>
      <c r="B415" s="204"/>
      <c r="C415" s="134"/>
      <c r="D415" s="34"/>
      <c r="E415" s="33"/>
      <c r="F415" s="9"/>
      <c r="G415" s="42"/>
      <c r="H415" s="135"/>
      <c r="I415" s="29"/>
      <c r="J415" s="30"/>
      <c r="K415" s="29"/>
      <c r="L415" s="30"/>
    </row>
    <row r="416" spans="1:12" ht="15.75">
      <c r="A416" s="69"/>
      <c r="B416" s="206" t="s">
        <v>331</v>
      </c>
      <c r="C416" s="134" t="s">
        <v>264</v>
      </c>
      <c r="D416" s="34" t="s">
        <v>41</v>
      </c>
      <c r="E416" s="33" t="s">
        <v>441</v>
      </c>
      <c r="F416" s="34"/>
      <c r="G416" s="42"/>
      <c r="H416" s="135">
        <f>H421</f>
        <v>2916.9</v>
      </c>
      <c r="I416" s="29" t="e">
        <f>I421</f>
        <v>#REF!</v>
      </c>
      <c r="J416" s="30" t="e">
        <f>J421</f>
        <v>#REF!</v>
      </c>
      <c r="K416" s="29" t="e">
        <f>K421</f>
        <v>#REF!</v>
      </c>
      <c r="L416" s="30" t="e">
        <f>L421</f>
        <v>#REF!</v>
      </c>
    </row>
    <row r="417" spans="1:12" ht="15.75">
      <c r="A417" s="69"/>
      <c r="B417" s="208"/>
      <c r="C417" s="134" t="s">
        <v>265</v>
      </c>
      <c r="D417" s="34"/>
      <c r="E417" s="33"/>
      <c r="F417" s="34"/>
      <c r="G417" s="42"/>
      <c r="H417" s="135"/>
      <c r="I417" s="29"/>
      <c r="J417" s="30"/>
      <c r="K417" s="29"/>
      <c r="L417" s="30"/>
    </row>
    <row r="418" spans="1:12" ht="15.75">
      <c r="A418" s="69"/>
      <c r="B418" s="208"/>
      <c r="C418" s="134"/>
      <c r="D418" s="34"/>
      <c r="E418" s="33"/>
      <c r="F418" s="34"/>
      <c r="G418" s="42"/>
      <c r="H418" s="135"/>
      <c r="I418" s="29"/>
      <c r="J418" s="30"/>
      <c r="K418" s="29"/>
      <c r="L418" s="30"/>
    </row>
    <row r="419" spans="1:12" ht="15.75">
      <c r="A419" s="69"/>
      <c r="B419" s="206" t="s">
        <v>332</v>
      </c>
      <c r="C419" s="170" t="s">
        <v>205</v>
      </c>
      <c r="D419" s="34" t="s">
        <v>41</v>
      </c>
      <c r="E419" s="33" t="s">
        <v>441</v>
      </c>
      <c r="F419" s="34" t="s">
        <v>206</v>
      </c>
      <c r="G419" s="42"/>
      <c r="H419" s="135">
        <f>H421</f>
        <v>2916.9</v>
      </c>
      <c r="I419" s="29"/>
      <c r="J419" s="30"/>
      <c r="K419" s="29"/>
      <c r="L419" s="30"/>
    </row>
    <row r="420" spans="1:12" ht="15.75">
      <c r="A420" s="69"/>
      <c r="B420" s="208"/>
      <c r="C420" s="134"/>
      <c r="D420" s="34"/>
      <c r="E420" s="33"/>
      <c r="F420" s="34"/>
      <c r="G420" s="42"/>
      <c r="H420" s="135"/>
      <c r="I420" s="29"/>
      <c r="J420" s="30"/>
      <c r="K420" s="29"/>
      <c r="L420" s="30"/>
    </row>
    <row r="421" spans="1:12" ht="15.75">
      <c r="A421" s="69"/>
      <c r="B421" s="206" t="s">
        <v>333</v>
      </c>
      <c r="C421" s="136" t="s">
        <v>259</v>
      </c>
      <c r="D421" s="34" t="s">
        <v>41</v>
      </c>
      <c r="E421" s="33" t="s">
        <v>441</v>
      </c>
      <c r="F421" s="34" t="s">
        <v>258</v>
      </c>
      <c r="G421" s="42"/>
      <c r="H421" s="135">
        <v>2916.9</v>
      </c>
      <c r="I421" s="29" t="e">
        <f>#REF!</f>
        <v>#REF!</v>
      </c>
      <c r="J421" s="30" t="e">
        <f>#REF!</f>
        <v>#REF!</v>
      </c>
      <c r="K421" s="29" t="e">
        <f>#REF!</f>
        <v>#REF!</v>
      </c>
      <c r="L421" s="30" t="e">
        <f>#REF!</f>
        <v>#REF!</v>
      </c>
    </row>
    <row r="422" spans="1:12" ht="7.5" customHeight="1">
      <c r="A422" s="69"/>
      <c r="B422" s="208"/>
      <c r="C422" s="134"/>
      <c r="D422" s="34"/>
      <c r="E422" s="33"/>
      <c r="F422" s="34"/>
      <c r="G422" s="42"/>
      <c r="H422" s="135"/>
      <c r="I422" s="29"/>
      <c r="J422" s="30"/>
      <c r="K422" s="29"/>
      <c r="L422" s="30"/>
    </row>
    <row r="423" spans="1:12" ht="15.75">
      <c r="A423" s="69"/>
      <c r="B423" s="194"/>
      <c r="C423" s="157"/>
      <c r="D423" s="232"/>
      <c r="E423" s="229"/>
      <c r="F423" s="232"/>
      <c r="G423" s="233"/>
      <c r="H423" s="234"/>
      <c r="I423" s="29"/>
      <c r="J423" s="29"/>
      <c r="K423" s="29"/>
      <c r="L423" s="30"/>
    </row>
    <row r="424" spans="1:13" s="106" customFormat="1" ht="21" customHeight="1">
      <c r="A424" s="102"/>
      <c r="B424" s="199" t="s">
        <v>172</v>
      </c>
      <c r="C424" s="158" t="s">
        <v>42</v>
      </c>
      <c r="D424" s="103" t="s">
        <v>43</v>
      </c>
      <c r="E424" s="104"/>
      <c r="F424" s="103"/>
      <c r="G424" s="105"/>
      <c r="H424" s="159">
        <f>H426</f>
        <v>5</v>
      </c>
      <c r="I424" s="92"/>
      <c r="J424" s="92"/>
      <c r="K424" s="92"/>
      <c r="L424" s="93"/>
      <c r="M424" s="283">
        <f>H424/H$467%</f>
        <v>0.005243865987760817</v>
      </c>
    </row>
    <row r="425" spans="1:13" s="114" customFormat="1" ht="15.75">
      <c r="A425" s="107"/>
      <c r="B425" s="211"/>
      <c r="C425" s="156"/>
      <c r="D425" s="82"/>
      <c r="E425" s="83"/>
      <c r="F425" s="82"/>
      <c r="G425" s="100"/>
      <c r="H425" s="150"/>
      <c r="I425" s="86"/>
      <c r="J425" s="86"/>
      <c r="K425" s="86"/>
      <c r="L425" s="87"/>
      <c r="M425" s="286"/>
    </row>
    <row r="426" spans="1:13" s="114" customFormat="1" ht="48.75" customHeight="1">
      <c r="A426" s="107"/>
      <c r="B426" s="209" t="s">
        <v>173</v>
      </c>
      <c r="C426" s="149" t="s">
        <v>55</v>
      </c>
      <c r="D426" s="82" t="s">
        <v>43</v>
      </c>
      <c r="E426" s="83" t="s">
        <v>429</v>
      </c>
      <c r="F426" s="82"/>
      <c r="G426" s="100"/>
      <c r="H426" s="150">
        <f>H428</f>
        <v>5</v>
      </c>
      <c r="I426" s="86"/>
      <c r="J426" s="86"/>
      <c r="K426" s="86"/>
      <c r="L426" s="87"/>
      <c r="M426" s="286"/>
    </row>
    <row r="427" spans="1:13" s="114" customFormat="1" ht="16.5" customHeight="1">
      <c r="A427" s="107"/>
      <c r="B427" s="209"/>
      <c r="C427" s="149"/>
      <c r="D427" s="82"/>
      <c r="E427" s="83"/>
      <c r="F427" s="82"/>
      <c r="G427" s="100"/>
      <c r="H427" s="150"/>
      <c r="I427" s="86"/>
      <c r="J427" s="86"/>
      <c r="K427" s="86"/>
      <c r="L427" s="87"/>
      <c r="M427" s="286"/>
    </row>
    <row r="428" spans="1:13" s="114" customFormat="1" ht="15.75" customHeight="1">
      <c r="A428" s="107"/>
      <c r="B428" s="209" t="s">
        <v>174</v>
      </c>
      <c r="C428" s="170" t="s">
        <v>205</v>
      </c>
      <c r="D428" s="82" t="s">
        <v>43</v>
      </c>
      <c r="E428" s="83" t="s">
        <v>429</v>
      </c>
      <c r="F428" s="82" t="s">
        <v>206</v>
      </c>
      <c r="G428" s="100"/>
      <c r="H428" s="150">
        <f>H430</f>
        <v>5</v>
      </c>
      <c r="I428" s="86"/>
      <c r="J428" s="86"/>
      <c r="K428" s="86"/>
      <c r="L428" s="87"/>
      <c r="M428" s="286"/>
    </row>
    <row r="429" spans="1:13" s="114" customFormat="1" ht="17.25" customHeight="1">
      <c r="A429" s="107"/>
      <c r="B429" s="211"/>
      <c r="C429" s="160"/>
      <c r="D429" s="82"/>
      <c r="E429" s="83"/>
      <c r="F429" s="82"/>
      <c r="G429" s="100"/>
      <c r="H429" s="150"/>
      <c r="I429" s="86"/>
      <c r="J429" s="86"/>
      <c r="K429" s="86"/>
      <c r="L429" s="87"/>
      <c r="M429" s="286"/>
    </row>
    <row r="430" spans="1:13" s="114" customFormat="1" ht="15.75">
      <c r="A430" s="107"/>
      <c r="B430" s="209" t="s">
        <v>252</v>
      </c>
      <c r="C430" s="134" t="s">
        <v>259</v>
      </c>
      <c r="D430" s="82" t="s">
        <v>43</v>
      </c>
      <c r="E430" s="83" t="s">
        <v>429</v>
      </c>
      <c r="F430" s="82" t="s">
        <v>258</v>
      </c>
      <c r="G430" s="100"/>
      <c r="H430" s="150">
        <v>5</v>
      </c>
      <c r="I430" s="86"/>
      <c r="J430" s="86"/>
      <c r="K430" s="86"/>
      <c r="L430" s="87"/>
      <c r="M430" s="286"/>
    </row>
    <row r="431" spans="1:12" ht="15.75">
      <c r="A431" s="69"/>
      <c r="B431" s="208"/>
      <c r="C431" s="129"/>
      <c r="D431" s="34"/>
      <c r="E431" s="33"/>
      <c r="F431" s="34"/>
      <c r="G431" s="33"/>
      <c r="H431" s="135"/>
      <c r="I431" s="74"/>
      <c r="J431" s="30"/>
      <c r="K431" s="29"/>
      <c r="L431" s="30"/>
    </row>
    <row r="432" spans="1:13" ht="15.75">
      <c r="A432" s="69"/>
      <c r="B432" s="196" t="s">
        <v>175</v>
      </c>
      <c r="C432" s="131" t="s">
        <v>44</v>
      </c>
      <c r="D432" s="35" t="s">
        <v>45</v>
      </c>
      <c r="E432" s="36"/>
      <c r="F432" s="37"/>
      <c r="G432" s="38"/>
      <c r="H432" s="132">
        <f>H436+H444</f>
        <v>695</v>
      </c>
      <c r="I432" s="74"/>
      <c r="J432" s="30"/>
      <c r="K432" s="29"/>
      <c r="L432" s="30"/>
      <c r="M432" s="283">
        <f>H432/H$467%</f>
        <v>0.7288973722987535</v>
      </c>
    </row>
    <row r="433" spans="1:12" ht="15.75">
      <c r="A433" s="69"/>
      <c r="B433" s="195"/>
      <c r="C433" s="148"/>
      <c r="D433" s="50"/>
      <c r="E433" s="51"/>
      <c r="F433" s="32"/>
      <c r="G433" s="68"/>
      <c r="H433" s="139"/>
      <c r="I433" s="74"/>
      <c r="J433" s="30"/>
      <c r="K433" s="29"/>
      <c r="L433" s="30"/>
    </row>
    <row r="434" spans="1:12" ht="15.75">
      <c r="A434" s="69"/>
      <c r="B434" s="206" t="s">
        <v>176</v>
      </c>
      <c r="C434" s="153" t="s">
        <v>328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8"/>
      <c r="C435" s="153" t="s">
        <v>274</v>
      </c>
      <c r="D435" s="34"/>
      <c r="E435" s="33"/>
      <c r="F435" s="9"/>
      <c r="G435" s="42"/>
      <c r="H435" s="135"/>
      <c r="I435" s="74"/>
      <c r="J435" s="30"/>
      <c r="K435" s="29"/>
      <c r="L435" s="30"/>
    </row>
    <row r="436" spans="1:12" ht="15.75">
      <c r="A436" s="69"/>
      <c r="B436" s="208"/>
      <c r="C436" s="153" t="s">
        <v>275</v>
      </c>
      <c r="D436" s="34" t="s">
        <v>273</v>
      </c>
      <c r="E436" s="33" t="s">
        <v>430</v>
      </c>
      <c r="F436" s="9"/>
      <c r="G436" s="42"/>
      <c r="H436" s="135">
        <f>H438</f>
        <v>70</v>
      </c>
      <c r="I436" s="74"/>
      <c r="J436" s="30"/>
      <c r="K436" s="29"/>
      <c r="L436" s="30"/>
    </row>
    <row r="437" spans="1:12" ht="15.75">
      <c r="A437" s="69"/>
      <c r="B437" s="208"/>
      <c r="C437" s="153"/>
      <c r="D437" s="34"/>
      <c r="E437" s="33"/>
      <c r="F437" s="9"/>
      <c r="G437" s="42"/>
      <c r="H437" s="135"/>
      <c r="I437" s="74"/>
      <c r="J437" s="30"/>
      <c r="K437" s="29"/>
      <c r="L437" s="30"/>
    </row>
    <row r="438" spans="1:12" ht="15.75">
      <c r="A438" s="69"/>
      <c r="B438" s="206" t="s">
        <v>177</v>
      </c>
      <c r="C438" s="134" t="s">
        <v>202</v>
      </c>
      <c r="D438" s="34" t="s">
        <v>273</v>
      </c>
      <c r="E438" s="33" t="s">
        <v>430</v>
      </c>
      <c r="F438" s="9">
        <v>200</v>
      </c>
      <c r="G438" s="42"/>
      <c r="H438" s="135">
        <f>H440</f>
        <v>70</v>
      </c>
      <c r="I438" s="74"/>
      <c r="J438" s="30"/>
      <c r="K438" s="29"/>
      <c r="L438" s="30"/>
    </row>
    <row r="439" spans="1:12" ht="15.75">
      <c r="A439" s="69"/>
      <c r="B439" s="208"/>
      <c r="C439" s="153"/>
      <c r="D439" s="34"/>
      <c r="E439" s="33"/>
      <c r="F439" s="9"/>
      <c r="G439" s="42"/>
      <c r="H439" s="135"/>
      <c r="I439" s="74"/>
      <c r="J439" s="30"/>
      <c r="K439" s="29"/>
      <c r="L439" s="30"/>
    </row>
    <row r="440" spans="1:12" ht="15.75">
      <c r="A440" s="69"/>
      <c r="B440" s="206" t="s">
        <v>178</v>
      </c>
      <c r="C440" s="134" t="s">
        <v>257</v>
      </c>
      <c r="D440" s="34" t="s">
        <v>273</v>
      </c>
      <c r="E440" s="33" t="s">
        <v>430</v>
      </c>
      <c r="F440" s="9">
        <v>240</v>
      </c>
      <c r="G440" s="42"/>
      <c r="H440" s="135">
        <v>70</v>
      </c>
      <c r="I440" s="74"/>
      <c r="J440" s="30"/>
      <c r="K440" s="29"/>
      <c r="L440" s="30"/>
    </row>
    <row r="441" spans="1:12" ht="15.75">
      <c r="A441" s="69"/>
      <c r="B441" s="206"/>
      <c r="C441" s="134"/>
      <c r="D441" s="34"/>
      <c r="E441" s="33"/>
      <c r="F441" s="9"/>
      <c r="G441" s="42"/>
      <c r="H441" s="135"/>
      <c r="I441" s="74"/>
      <c r="J441" s="30"/>
      <c r="K441" s="29"/>
      <c r="L441" s="30"/>
    </row>
    <row r="442" spans="1:12" ht="15.75">
      <c r="A442" s="69"/>
      <c r="B442" s="206" t="s">
        <v>276</v>
      </c>
      <c r="C442" s="134" t="s">
        <v>329</v>
      </c>
      <c r="D442" s="34"/>
      <c r="E442" s="33"/>
      <c r="F442" s="9"/>
      <c r="G442" s="42"/>
      <c r="H442" s="135"/>
      <c r="I442" s="74"/>
      <c r="J442" s="30"/>
      <c r="K442" s="29"/>
      <c r="L442" s="30"/>
    </row>
    <row r="443" spans="1:12" ht="15.75">
      <c r="A443" s="69"/>
      <c r="B443" s="206"/>
      <c r="C443" s="134" t="s">
        <v>279</v>
      </c>
      <c r="D443" s="34"/>
      <c r="E443" s="33"/>
      <c r="F443" s="9"/>
      <c r="G443" s="42"/>
      <c r="H443" s="135"/>
      <c r="I443" s="74"/>
      <c r="J443" s="30"/>
      <c r="K443" s="29"/>
      <c r="L443" s="30"/>
    </row>
    <row r="444" spans="1:12" ht="15.75">
      <c r="A444" s="69"/>
      <c r="B444" s="206"/>
      <c r="C444" s="134" t="s">
        <v>280</v>
      </c>
      <c r="D444" s="34" t="s">
        <v>46</v>
      </c>
      <c r="E444" s="33" t="s">
        <v>431</v>
      </c>
      <c r="F444" s="9"/>
      <c r="G444" s="42"/>
      <c r="H444" s="135">
        <f>H446</f>
        <v>625</v>
      </c>
      <c r="I444" s="74"/>
      <c r="J444" s="30"/>
      <c r="K444" s="29"/>
      <c r="L444" s="30"/>
    </row>
    <row r="445" spans="1:12" ht="15.75">
      <c r="A445" s="69"/>
      <c r="B445" s="206"/>
      <c r="C445" s="134"/>
      <c r="D445" s="34"/>
      <c r="E445" s="33"/>
      <c r="F445" s="9"/>
      <c r="G445" s="42"/>
      <c r="H445" s="135"/>
      <c r="I445" s="74"/>
      <c r="J445" s="30"/>
      <c r="K445" s="29"/>
      <c r="L445" s="30"/>
    </row>
    <row r="446" spans="1:12" ht="15.75">
      <c r="A446" s="69"/>
      <c r="B446" s="206" t="s">
        <v>277</v>
      </c>
      <c r="C446" s="134" t="s">
        <v>202</v>
      </c>
      <c r="D446" s="34" t="s">
        <v>46</v>
      </c>
      <c r="E446" s="33" t="s">
        <v>431</v>
      </c>
      <c r="F446" s="9">
        <v>200</v>
      </c>
      <c r="G446" s="42"/>
      <c r="H446" s="135">
        <f>H448</f>
        <v>625</v>
      </c>
      <c r="I446" s="74"/>
      <c r="J446" s="30"/>
      <c r="K446" s="29"/>
      <c r="L446" s="30"/>
    </row>
    <row r="447" spans="1:12" ht="15.75">
      <c r="A447" s="69"/>
      <c r="B447" s="206"/>
      <c r="C447" s="134"/>
      <c r="D447" s="34"/>
      <c r="E447" s="33"/>
      <c r="F447" s="9"/>
      <c r="G447" s="42"/>
      <c r="H447" s="135"/>
      <c r="I447" s="74"/>
      <c r="J447" s="30"/>
      <c r="K447" s="29"/>
      <c r="L447" s="30"/>
    </row>
    <row r="448" spans="1:12" ht="15.75">
      <c r="A448" s="69"/>
      <c r="B448" s="206" t="s">
        <v>278</v>
      </c>
      <c r="C448" s="134" t="s">
        <v>257</v>
      </c>
      <c r="D448" s="34" t="s">
        <v>46</v>
      </c>
      <c r="E448" s="33" t="s">
        <v>431</v>
      </c>
      <c r="F448" s="9">
        <v>240</v>
      </c>
      <c r="G448" s="42"/>
      <c r="H448" s="135">
        <v>625</v>
      </c>
      <c r="I448" s="74"/>
      <c r="J448" s="30"/>
      <c r="K448" s="29"/>
      <c r="L448" s="30"/>
    </row>
    <row r="449" spans="1:12" ht="15.75">
      <c r="A449" s="69"/>
      <c r="B449" s="208"/>
      <c r="C449" s="134"/>
      <c r="D449" s="34"/>
      <c r="E449" s="33"/>
      <c r="F449" s="9"/>
      <c r="G449" s="42"/>
      <c r="H449" s="135"/>
      <c r="I449" s="74"/>
      <c r="J449" s="30"/>
      <c r="K449" s="29"/>
      <c r="L449" s="30"/>
    </row>
    <row r="450" spans="1:13" ht="15.75">
      <c r="A450" s="69"/>
      <c r="B450" s="196" t="s">
        <v>179</v>
      </c>
      <c r="C450" s="131" t="s">
        <v>47</v>
      </c>
      <c r="D450" s="35" t="s">
        <v>48</v>
      </c>
      <c r="E450" s="36"/>
      <c r="F450" s="37"/>
      <c r="G450" s="21"/>
      <c r="H450" s="132">
        <f>H452</f>
        <v>1570</v>
      </c>
      <c r="I450" s="74"/>
      <c r="J450" s="30"/>
      <c r="K450" s="29"/>
      <c r="L450" s="30"/>
      <c r="M450" s="283">
        <f>H450/H$467%</f>
        <v>1.6465739201568965</v>
      </c>
    </row>
    <row r="451" spans="1:12" ht="15.75">
      <c r="A451" s="69"/>
      <c r="B451" s="195"/>
      <c r="C451" s="134"/>
      <c r="D451" s="34"/>
      <c r="E451" s="33"/>
      <c r="F451" s="9"/>
      <c r="G451" s="46"/>
      <c r="H451" s="135"/>
      <c r="I451" s="74"/>
      <c r="J451" s="30"/>
      <c r="K451" s="29"/>
      <c r="L451" s="30"/>
    </row>
    <row r="452" spans="1:12" ht="15.75">
      <c r="A452" s="69"/>
      <c r="B452" s="196" t="s">
        <v>180</v>
      </c>
      <c r="C452" s="147" t="s">
        <v>49</v>
      </c>
      <c r="D452" s="172" t="s">
        <v>50</v>
      </c>
      <c r="E452" s="35"/>
      <c r="F452" s="37"/>
      <c r="G452" s="21"/>
      <c r="H452" s="161">
        <f>H455+H461</f>
        <v>1570</v>
      </c>
      <c r="I452" s="74"/>
      <c r="J452" s="30"/>
      <c r="K452" s="29"/>
      <c r="L452" s="30"/>
    </row>
    <row r="453" spans="1:12" ht="15.75">
      <c r="A453" s="69"/>
      <c r="B453" s="195"/>
      <c r="C453" s="154"/>
      <c r="D453" s="173"/>
      <c r="E453" s="31"/>
      <c r="F453" s="15"/>
      <c r="G453" s="14"/>
      <c r="H453" s="162"/>
      <c r="I453" s="74"/>
      <c r="J453" s="30"/>
      <c r="K453" s="29"/>
      <c r="L453" s="30"/>
    </row>
    <row r="454" spans="1:12" ht="15.75">
      <c r="A454" s="69"/>
      <c r="B454" s="208"/>
      <c r="C454" s="136"/>
      <c r="D454" s="108"/>
      <c r="E454" s="34"/>
      <c r="F454" s="46"/>
      <c r="G454" s="46"/>
      <c r="H454" s="135"/>
      <c r="I454" s="74"/>
      <c r="J454" s="30"/>
      <c r="K454" s="29"/>
      <c r="L454" s="30"/>
    </row>
    <row r="455" spans="1:12" ht="15.75">
      <c r="A455" s="69"/>
      <c r="B455" s="206" t="s">
        <v>181</v>
      </c>
      <c r="C455" s="136" t="s">
        <v>74</v>
      </c>
      <c r="D455" s="108" t="s">
        <v>50</v>
      </c>
      <c r="E455" s="34" t="s">
        <v>432</v>
      </c>
      <c r="F455" s="46"/>
      <c r="G455" s="46"/>
      <c r="H455" s="135">
        <f>H459</f>
        <v>470</v>
      </c>
      <c r="I455" s="74"/>
      <c r="J455" s="30"/>
      <c r="K455" s="29"/>
      <c r="L455" s="30"/>
    </row>
    <row r="456" spans="1:12" ht="15.75">
      <c r="A456" s="69"/>
      <c r="B456" s="206"/>
      <c r="C456" s="136"/>
      <c r="D456" s="108"/>
      <c r="E456" s="34"/>
      <c r="F456" s="46"/>
      <c r="G456" s="46"/>
      <c r="H456" s="135"/>
      <c r="I456" s="74"/>
      <c r="J456" s="30"/>
      <c r="K456" s="29"/>
      <c r="L456" s="30"/>
    </row>
    <row r="457" spans="1:12" ht="15.75">
      <c r="A457" s="69"/>
      <c r="B457" s="206" t="s">
        <v>183</v>
      </c>
      <c r="C457" s="134" t="s">
        <v>202</v>
      </c>
      <c r="D457" s="108" t="s">
        <v>50</v>
      </c>
      <c r="E457" s="34" t="s">
        <v>432</v>
      </c>
      <c r="F457" s="46">
        <v>200</v>
      </c>
      <c r="G457" s="46"/>
      <c r="H457" s="135">
        <f>H459</f>
        <v>470</v>
      </c>
      <c r="I457" s="74"/>
      <c r="J457" s="30"/>
      <c r="K457" s="29"/>
      <c r="L457" s="30"/>
    </row>
    <row r="458" spans="1:12" ht="15.75">
      <c r="A458" s="69"/>
      <c r="B458" s="208"/>
      <c r="C458" s="136"/>
      <c r="D458" s="108"/>
      <c r="E458" s="34"/>
      <c r="F458" s="46"/>
      <c r="G458" s="46"/>
      <c r="H458" s="135"/>
      <c r="I458" s="74"/>
      <c r="J458" s="30"/>
      <c r="K458" s="29"/>
      <c r="L458" s="30"/>
    </row>
    <row r="459" spans="1:12" ht="15.75">
      <c r="A459" s="69"/>
      <c r="B459" s="206" t="s">
        <v>253</v>
      </c>
      <c r="C459" s="134" t="s">
        <v>257</v>
      </c>
      <c r="D459" s="108" t="s">
        <v>50</v>
      </c>
      <c r="E459" s="34" t="s">
        <v>432</v>
      </c>
      <c r="F459" s="46">
        <v>240</v>
      </c>
      <c r="G459" s="46"/>
      <c r="H459" s="135">
        <v>470</v>
      </c>
      <c r="I459" s="74"/>
      <c r="J459" s="30"/>
      <c r="K459" s="29"/>
      <c r="L459" s="30"/>
    </row>
    <row r="460" spans="1:12" ht="15.75">
      <c r="A460" s="69"/>
      <c r="B460" s="208"/>
      <c r="C460" s="136"/>
      <c r="D460" s="108"/>
      <c r="E460" s="34"/>
      <c r="F460" s="46"/>
      <c r="G460" s="46"/>
      <c r="H460" s="135"/>
      <c r="I460" s="74"/>
      <c r="J460" s="30"/>
      <c r="K460" s="29"/>
      <c r="L460" s="30"/>
    </row>
    <row r="461" spans="1:12" ht="31.5">
      <c r="A461" s="69"/>
      <c r="B461" s="206" t="s">
        <v>182</v>
      </c>
      <c r="C461" s="262" t="s">
        <v>330</v>
      </c>
      <c r="D461" s="108" t="s">
        <v>50</v>
      </c>
      <c r="E461" s="34" t="s">
        <v>433</v>
      </c>
      <c r="F461" s="46"/>
      <c r="G461" s="46"/>
      <c r="H461" s="135">
        <f>H463</f>
        <v>1100</v>
      </c>
      <c r="I461" s="74"/>
      <c r="J461" s="30"/>
      <c r="K461" s="29"/>
      <c r="L461" s="30"/>
    </row>
    <row r="462" spans="1:12" ht="15.75">
      <c r="A462" s="69"/>
      <c r="B462" s="206"/>
      <c r="C462" s="136"/>
      <c r="D462" s="108"/>
      <c r="E462" s="34"/>
      <c r="F462" s="46"/>
      <c r="G462" s="46"/>
      <c r="H462" s="135"/>
      <c r="I462" s="74"/>
      <c r="J462" s="30"/>
      <c r="K462" s="29"/>
      <c r="L462" s="30"/>
    </row>
    <row r="463" spans="1:12" ht="15.75">
      <c r="A463" s="69"/>
      <c r="B463" s="206" t="s">
        <v>184</v>
      </c>
      <c r="C463" s="134" t="s">
        <v>202</v>
      </c>
      <c r="D463" s="108" t="s">
        <v>50</v>
      </c>
      <c r="E463" s="34" t="s">
        <v>433</v>
      </c>
      <c r="F463" s="46">
        <v>200</v>
      </c>
      <c r="G463" s="46"/>
      <c r="H463" s="135">
        <f>H465</f>
        <v>1100</v>
      </c>
      <c r="I463" s="74"/>
      <c r="J463" s="30"/>
      <c r="K463" s="29"/>
      <c r="L463" s="30"/>
    </row>
    <row r="464" spans="1:12" ht="15.75">
      <c r="A464" s="69"/>
      <c r="B464" s="208"/>
      <c r="C464" s="136"/>
      <c r="D464" s="108"/>
      <c r="E464" s="34"/>
      <c r="F464" s="46"/>
      <c r="G464" s="46"/>
      <c r="H464" s="135"/>
      <c r="I464" s="74"/>
      <c r="J464" s="30"/>
      <c r="K464" s="29"/>
      <c r="L464" s="30"/>
    </row>
    <row r="465" spans="1:12" ht="15.75">
      <c r="A465" s="69"/>
      <c r="B465" s="206" t="s">
        <v>254</v>
      </c>
      <c r="C465" s="134" t="s">
        <v>257</v>
      </c>
      <c r="D465" s="108" t="s">
        <v>50</v>
      </c>
      <c r="E465" s="34" t="s">
        <v>433</v>
      </c>
      <c r="F465" s="46">
        <v>240</v>
      </c>
      <c r="G465" s="46"/>
      <c r="H465" s="135">
        <v>1100</v>
      </c>
      <c r="I465" s="74"/>
      <c r="J465" s="30"/>
      <c r="K465" s="29"/>
      <c r="L465" s="30"/>
    </row>
    <row r="466" spans="1:12" ht="16.5" thickBot="1">
      <c r="A466" s="69"/>
      <c r="B466" s="208"/>
      <c r="C466" s="136"/>
      <c r="D466" s="108"/>
      <c r="E466" s="34"/>
      <c r="F466" s="46"/>
      <c r="G466" s="77"/>
      <c r="H466" s="133"/>
      <c r="I466" s="74"/>
      <c r="J466" s="30"/>
      <c r="K466" s="29"/>
      <c r="L466" s="30"/>
    </row>
    <row r="467" spans="1:14" ht="27.75" customHeight="1" thickBot="1">
      <c r="A467" s="69"/>
      <c r="B467" s="417" t="s">
        <v>51</v>
      </c>
      <c r="C467" s="418"/>
      <c r="D467" s="418"/>
      <c r="E467" s="418"/>
      <c r="F467" s="419"/>
      <c r="G467" s="80"/>
      <c r="H467" s="231">
        <f>H450+H432+H398+H365+H340+H237+H210+H159+H13</f>
        <v>95349.5</v>
      </c>
      <c r="I467" s="74"/>
      <c r="J467" s="30"/>
      <c r="K467" s="29"/>
      <c r="L467" s="30"/>
      <c r="M467" s="283">
        <f>SUM(M13:M466)</f>
        <v>99.23439556578694</v>
      </c>
      <c r="N467"/>
    </row>
    <row r="468" spans="3:12" ht="15">
      <c r="C468" s="76"/>
      <c r="D468" s="76"/>
      <c r="E468" s="76"/>
      <c r="F468" s="76"/>
      <c r="G468" s="76"/>
      <c r="H468" s="76"/>
      <c r="I468" s="115"/>
      <c r="J468" s="115"/>
      <c r="K468" s="115"/>
      <c r="L468" s="115"/>
    </row>
  </sheetData>
  <sheetProtection/>
  <mergeCells count="28">
    <mergeCell ref="C97:C98"/>
    <mergeCell ref="D97:D98"/>
    <mergeCell ref="E97:E98"/>
    <mergeCell ref="F97:F98"/>
    <mergeCell ref="H97:H98"/>
    <mergeCell ref="B467:F467"/>
    <mergeCell ref="B89:B90"/>
    <mergeCell ref="C89:C90"/>
    <mergeCell ref="D89:D90"/>
    <mergeCell ref="E89:E90"/>
    <mergeCell ref="F89:F90"/>
    <mergeCell ref="H89:H90"/>
    <mergeCell ref="R5:V5"/>
    <mergeCell ref="A6:H6"/>
    <mergeCell ref="C7:H7"/>
    <mergeCell ref="C8:H8"/>
    <mergeCell ref="D10:D12"/>
    <mergeCell ref="E10:E12"/>
    <mergeCell ref="F10:F12"/>
    <mergeCell ref="H10:H12"/>
    <mergeCell ref="I10:L10"/>
    <mergeCell ref="C11:C12"/>
    <mergeCell ref="C1:H1"/>
    <mergeCell ref="D2:I2"/>
    <mergeCell ref="C3:H3"/>
    <mergeCell ref="C4:H4"/>
    <mergeCell ref="A5:H5"/>
    <mergeCell ref="J5:L5"/>
  </mergeCells>
  <printOptions/>
  <pageMargins left="0.7086614173228347" right="0.7086614173228347" top="0.7480314960629921" bottom="0.7480314960629921" header="0.31496062992125984" footer="0.31496062992125984"/>
  <pageSetup fitToHeight="78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2019-06-06T11:53:41Z</cp:lastPrinted>
  <dcterms:modified xsi:type="dcterms:W3CDTF">2019-06-20T15:15:10Z</dcterms:modified>
  <cp:category/>
  <cp:version/>
  <cp:contentType/>
  <cp:contentStatus/>
</cp:coreProperties>
</file>